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70.1 - Stavební úpravy ko..." sheetId="2" r:id="rId2"/>
    <sheet name="70.2 - VRN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'70.1 - Stavební úpravy ko...'!$C$85:$K$463</definedName>
    <definedName name="_xlnm.Print_Area" localSheetId="1">'70.1 - Stavební úpravy ko...'!$C$4:$J$39,'70.1 - Stavební úpravy ko...'!$C$45:$J$67,'70.1 - Stavební úpravy ko...'!$C$73:$K$463</definedName>
    <definedName name="_xlnm.Print_Titles" localSheetId="1">'70.1 - Stavební úpravy ko...'!$85:$85</definedName>
    <definedName name="_xlnm._FilterDatabase" localSheetId="2" hidden="1">'70.2 - VRN'!$C$80:$K$107</definedName>
    <definedName name="_xlnm.Print_Area" localSheetId="2">'70.2 - VRN'!$C$4:$J$39,'70.2 - VRN'!$C$45:$J$62,'70.2 - VRN'!$C$68:$K$107</definedName>
    <definedName name="_xlnm.Print_Titles" localSheetId="2">'70.2 - VRN'!$80:$80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4"/>
  <c r="F37"/>
  <c i="1" r="BD56"/>
  <c i="3" r="BH84"/>
  <c r="F36"/>
  <c i="1" r="BC56"/>
  <c i="3" r="BG84"/>
  <c r="F35"/>
  <c i="1" r="BB56"/>
  <c i="3" r="BF84"/>
  <c r="J34"/>
  <c i="1" r="AW56"/>
  <c i="3" r="F34"/>
  <c i="1" r="BA56"/>
  <c i="3" r="T84"/>
  <c r="T83"/>
  <c r="T82"/>
  <c r="T81"/>
  <c r="R84"/>
  <c r="R83"/>
  <c r="R82"/>
  <c r="R81"/>
  <c r="P84"/>
  <c r="P83"/>
  <c r="P82"/>
  <c r="P81"/>
  <c i="1" r="AU56"/>
  <c i="3" r="BK84"/>
  <c r="BK83"/>
  <c r="J83"/>
  <c r="BK82"/>
  <c r="J82"/>
  <c r="BK81"/>
  <c r="J81"/>
  <c r="J59"/>
  <c r="J30"/>
  <c i="1" r="AG56"/>
  <c i="3" r="J84"/>
  <c r="BE84"/>
  <c r="J33"/>
  <c i="1" r="AV56"/>
  <c i="3" r="F33"/>
  <c i="1" r="AZ56"/>
  <c i="3" r="J61"/>
  <c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2" r="J37"/>
  <c r="J36"/>
  <c i="1" r="AY55"/>
  <c i="2" r="J35"/>
  <c i="1" r="AX55"/>
  <c i="2" r="BI461"/>
  <c r="BH461"/>
  <c r="BG461"/>
  <c r="BF461"/>
  <c r="T461"/>
  <c r="R461"/>
  <c r="P461"/>
  <c r="BK461"/>
  <c r="J461"/>
  <c r="BE461"/>
  <c r="BI458"/>
  <c r="BH458"/>
  <c r="BG458"/>
  <c r="BF458"/>
  <c r="T458"/>
  <c r="R458"/>
  <c r="P458"/>
  <c r="BK458"/>
  <c r="J458"/>
  <c r="BE458"/>
  <c r="BI455"/>
  <c r="BH455"/>
  <c r="BG455"/>
  <c r="BF455"/>
  <c r="T455"/>
  <c r="T454"/>
  <c r="R455"/>
  <c r="R454"/>
  <c r="P455"/>
  <c r="P454"/>
  <c r="BK455"/>
  <c r="BK454"/>
  <c r="J454"/>
  <c r="J455"/>
  <c r="BE455"/>
  <c r="J66"/>
  <c r="BI451"/>
  <c r="BH451"/>
  <c r="BG451"/>
  <c r="BF451"/>
  <c r="T451"/>
  <c r="R451"/>
  <c r="P451"/>
  <c r="BK451"/>
  <c r="J451"/>
  <c r="BE451"/>
  <c r="BI448"/>
  <c r="BH448"/>
  <c r="BG448"/>
  <c r="BF448"/>
  <c r="T448"/>
  <c r="R448"/>
  <c r="P448"/>
  <c r="BK448"/>
  <c r="J448"/>
  <c r="BE448"/>
  <c r="BI445"/>
  <c r="BH445"/>
  <c r="BG445"/>
  <c r="BF445"/>
  <c r="T445"/>
  <c r="R445"/>
  <c r="P445"/>
  <c r="BK445"/>
  <c r="J445"/>
  <c r="BE445"/>
  <c r="BI442"/>
  <c r="BH442"/>
  <c r="BG442"/>
  <c r="BF442"/>
  <c r="T442"/>
  <c r="R442"/>
  <c r="P442"/>
  <c r="BK442"/>
  <c r="J442"/>
  <c r="BE442"/>
  <c r="BI438"/>
  <c r="BH438"/>
  <c r="BG438"/>
  <c r="BF438"/>
  <c r="T438"/>
  <c r="R438"/>
  <c r="P438"/>
  <c r="BK438"/>
  <c r="J438"/>
  <c r="BE438"/>
  <c r="BI435"/>
  <c r="BH435"/>
  <c r="BG435"/>
  <c r="BF435"/>
  <c r="T435"/>
  <c r="R435"/>
  <c r="P435"/>
  <c r="BK435"/>
  <c r="J435"/>
  <c r="BE435"/>
  <c r="BI432"/>
  <c r="BH432"/>
  <c r="BG432"/>
  <c r="BF432"/>
  <c r="T432"/>
  <c r="R432"/>
  <c r="P432"/>
  <c r="BK432"/>
  <c r="J432"/>
  <c r="BE432"/>
  <c r="BI429"/>
  <c r="BH429"/>
  <c r="BG429"/>
  <c r="BF429"/>
  <c r="T429"/>
  <c r="R429"/>
  <c r="P429"/>
  <c r="BK429"/>
  <c r="J429"/>
  <c r="BE429"/>
  <c r="BI426"/>
  <c r="BH426"/>
  <c r="BG426"/>
  <c r="BF426"/>
  <c r="T426"/>
  <c r="R426"/>
  <c r="P426"/>
  <c r="BK426"/>
  <c r="J426"/>
  <c r="BE426"/>
  <c r="BI423"/>
  <c r="BH423"/>
  <c r="BG423"/>
  <c r="BF423"/>
  <c r="T423"/>
  <c r="T422"/>
  <c r="R423"/>
  <c r="R422"/>
  <c r="P423"/>
  <c r="P422"/>
  <c r="BK423"/>
  <c r="BK422"/>
  <c r="J422"/>
  <c r="J423"/>
  <c r="BE423"/>
  <c r="J65"/>
  <c r="BI419"/>
  <c r="BH419"/>
  <c r="BG419"/>
  <c r="BF419"/>
  <c r="T419"/>
  <c r="R419"/>
  <c r="P419"/>
  <c r="BK419"/>
  <c r="J419"/>
  <c r="BE419"/>
  <c r="BI416"/>
  <c r="BH416"/>
  <c r="BG416"/>
  <c r="BF416"/>
  <c r="T416"/>
  <c r="R416"/>
  <c r="P416"/>
  <c r="BK416"/>
  <c r="J416"/>
  <c r="BE416"/>
  <c r="BI413"/>
  <c r="BH413"/>
  <c r="BG413"/>
  <c r="BF413"/>
  <c r="T413"/>
  <c r="R413"/>
  <c r="P413"/>
  <c r="BK413"/>
  <c r="J413"/>
  <c r="BE413"/>
  <c r="BI410"/>
  <c r="BH410"/>
  <c r="BG410"/>
  <c r="BF410"/>
  <c r="T410"/>
  <c r="R410"/>
  <c r="P410"/>
  <c r="BK410"/>
  <c r="J410"/>
  <c r="BE410"/>
  <c r="BI407"/>
  <c r="BH407"/>
  <c r="BG407"/>
  <c r="BF407"/>
  <c r="T407"/>
  <c r="R407"/>
  <c r="P407"/>
  <c r="BK407"/>
  <c r="J407"/>
  <c r="BE407"/>
  <c r="BI403"/>
  <c r="BH403"/>
  <c r="BG403"/>
  <c r="BF403"/>
  <c r="T403"/>
  <c r="R403"/>
  <c r="P403"/>
  <c r="BK403"/>
  <c r="J403"/>
  <c r="BE403"/>
  <c r="BI399"/>
  <c r="BH399"/>
  <c r="BG399"/>
  <c r="BF399"/>
  <c r="T399"/>
  <c r="R399"/>
  <c r="P399"/>
  <c r="BK399"/>
  <c r="J399"/>
  <c r="BE399"/>
  <c r="BI395"/>
  <c r="BH395"/>
  <c r="BG395"/>
  <c r="BF395"/>
  <c r="T395"/>
  <c r="R395"/>
  <c r="P395"/>
  <c r="BK395"/>
  <c r="J395"/>
  <c r="BE395"/>
  <c r="BI391"/>
  <c r="BH391"/>
  <c r="BG391"/>
  <c r="BF391"/>
  <c r="T391"/>
  <c r="R391"/>
  <c r="P391"/>
  <c r="BK391"/>
  <c r="J391"/>
  <c r="BE391"/>
  <c r="BI388"/>
  <c r="BH388"/>
  <c r="BG388"/>
  <c r="BF388"/>
  <c r="T388"/>
  <c r="R388"/>
  <c r="P388"/>
  <c r="BK388"/>
  <c r="J388"/>
  <c r="BE388"/>
  <c r="BI385"/>
  <c r="BH385"/>
  <c r="BG385"/>
  <c r="BF385"/>
  <c r="T385"/>
  <c r="R385"/>
  <c r="P385"/>
  <c r="BK385"/>
  <c r="J385"/>
  <c r="BE385"/>
  <c r="BI381"/>
  <c r="BH381"/>
  <c r="BG381"/>
  <c r="BF381"/>
  <c r="T381"/>
  <c r="R381"/>
  <c r="P381"/>
  <c r="BK381"/>
  <c r="J381"/>
  <c r="BE381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0"/>
  <c r="BH370"/>
  <c r="BG370"/>
  <c r="BF370"/>
  <c r="T370"/>
  <c r="R370"/>
  <c r="P370"/>
  <c r="BK370"/>
  <c r="J370"/>
  <c r="BE370"/>
  <c r="BI367"/>
  <c r="BH367"/>
  <c r="BG367"/>
  <c r="BF367"/>
  <c r="T367"/>
  <c r="T366"/>
  <c r="R367"/>
  <c r="R366"/>
  <c r="P367"/>
  <c r="P366"/>
  <c r="BK367"/>
  <c r="BK366"/>
  <c r="J366"/>
  <c r="J367"/>
  <c r="BE367"/>
  <c r="J64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50"/>
  <c r="BH350"/>
  <c r="BG350"/>
  <c r="BF350"/>
  <c r="T350"/>
  <c r="R350"/>
  <c r="P350"/>
  <c r="BK350"/>
  <c r="J350"/>
  <c r="BE350"/>
  <c r="BI346"/>
  <c r="BH346"/>
  <c r="BG346"/>
  <c r="BF346"/>
  <c r="T346"/>
  <c r="R346"/>
  <c r="P346"/>
  <c r="BK346"/>
  <c r="J346"/>
  <c r="BE346"/>
  <c r="BI342"/>
  <c r="BH342"/>
  <c r="BG342"/>
  <c r="BF342"/>
  <c r="T342"/>
  <c r="R342"/>
  <c r="P342"/>
  <c r="BK342"/>
  <c r="J342"/>
  <c r="BE342"/>
  <c r="BI339"/>
  <c r="BH339"/>
  <c r="BG339"/>
  <c r="BF339"/>
  <c r="T339"/>
  <c r="R339"/>
  <c r="P339"/>
  <c r="BK339"/>
  <c r="J339"/>
  <c r="BE339"/>
  <c r="BI336"/>
  <c r="BH336"/>
  <c r="BG336"/>
  <c r="BF336"/>
  <c r="T336"/>
  <c r="R336"/>
  <c r="P336"/>
  <c r="BK336"/>
  <c r="J336"/>
  <c r="BE336"/>
  <c r="BI333"/>
  <c r="BH333"/>
  <c r="BG333"/>
  <c r="BF333"/>
  <c r="T333"/>
  <c r="R333"/>
  <c r="P333"/>
  <c r="BK333"/>
  <c r="J333"/>
  <c r="BE333"/>
  <c r="BI330"/>
  <c r="BH330"/>
  <c r="BG330"/>
  <c r="BF330"/>
  <c r="T330"/>
  <c r="R330"/>
  <c r="P330"/>
  <c r="BK330"/>
  <c r="J330"/>
  <c r="BE330"/>
  <c r="BI327"/>
  <c r="BH327"/>
  <c r="BG327"/>
  <c r="BF327"/>
  <c r="T327"/>
  <c r="R327"/>
  <c r="P327"/>
  <c r="BK327"/>
  <c r="J327"/>
  <c r="BE327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2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/>
  <c r="BI305"/>
  <c r="BH305"/>
  <c r="BG305"/>
  <c r="BF305"/>
  <c r="T305"/>
  <c r="R305"/>
  <c r="P305"/>
  <c r="BK305"/>
  <c r="J305"/>
  <c r="BE305"/>
  <c r="BI302"/>
  <c r="BH302"/>
  <c r="BG302"/>
  <c r="BF302"/>
  <c r="T302"/>
  <c r="R302"/>
  <c r="P302"/>
  <c r="BK302"/>
  <c r="J302"/>
  <c r="BE302"/>
  <c r="BI299"/>
  <c r="BH299"/>
  <c r="BG299"/>
  <c r="BF299"/>
  <c r="T299"/>
  <c r="R299"/>
  <c r="P299"/>
  <c r="BK299"/>
  <c r="J299"/>
  <c r="BE299"/>
  <c r="BI296"/>
  <c r="BH296"/>
  <c r="BG296"/>
  <c r="BF296"/>
  <c r="T296"/>
  <c r="R296"/>
  <c r="P296"/>
  <c r="BK296"/>
  <c r="J296"/>
  <c r="BE296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2"/>
  <c r="BH282"/>
  <c r="BG282"/>
  <c r="BF282"/>
  <c r="T282"/>
  <c r="R282"/>
  <c r="P282"/>
  <c r="BK282"/>
  <c r="J282"/>
  <c r="BE282"/>
  <c r="BI278"/>
  <c r="BH278"/>
  <c r="BG278"/>
  <c r="BF278"/>
  <c r="T278"/>
  <c r="R278"/>
  <c r="P278"/>
  <c r="BK278"/>
  <c r="J278"/>
  <c r="BE278"/>
  <c r="BI274"/>
  <c r="BH274"/>
  <c r="BG274"/>
  <c r="BF274"/>
  <c r="T274"/>
  <c r="R274"/>
  <c r="P274"/>
  <c r="BK274"/>
  <c r="J274"/>
  <c r="BE274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0"/>
  <c r="BH250"/>
  <c r="BG250"/>
  <c r="BF250"/>
  <c r="T250"/>
  <c r="R250"/>
  <c r="P250"/>
  <c r="BK250"/>
  <c r="J250"/>
  <c r="BE250"/>
  <c r="BI247"/>
  <c r="BH247"/>
  <c r="BG247"/>
  <c r="BF247"/>
  <c r="T247"/>
  <c r="R247"/>
  <c r="P247"/>
  <c r="BK247"/>
  <c r="J247"/>
  <c r="BE247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2"/>
  <c r="BH222"/>
  <c r="BG222"/>
  <c r="BF222"/>
  <c r="T222"/>
  <c r="T221"/>
  <c r="R222"/>
  <c r="R221"/>
  <c r="P222"/>
  <c r="P221"/>
  <c r="BK222"/>
  <c r="BK221"/>
  <c r="J221"/>
  <c r="J222"/>
  <c r="BE222"/>
  <c r="J63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4"/>
  <c r="BH184"/>
  <c r="BG184"/>
  <c r="BF184"/>
  <c r="T184"/>
  <c r="T183"/>
  <c r="R184"/>
  <c r="R183"/>
  <c r="P184"/>
  <c r="P183"/>
  <c r="BK184"/>
  <c r="BK183"/>
  <c r="J183"/>
  <c r="J184"/>
  <c r="BE184"/>
  <c r="J6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89"/>
  <c r="F37"/>
  <c i="1" r="BD55"/>
  <c i="2" r="BH89"/>
  <c r="F36"/>
  <c i="1" r="BC55"/>
  <c i="2" r="BG89"/>
  <c r="F35"/>
  <c i="1" r="BB55"/>
  <c i="2" r="BF89"/>
  <c r="J34"/>
  <c i="1" r="AW55"/>
  <c i="2" r="F34"/>
  <c i="1" r="BA55"/>
  <c i="2" r="T89"/>
  <c r="T88"/>
  <c r="T87"/>
  <c r="T86"/>
  <c r="R89"/>
  <c r="R88"/>
  <c r="R87"/>
  <c r="R86"/>
  <c r="P89"/>
  <c r="P88"/>
  <c r="P87"/>
  <c r="P86"/>
  <c i="1" r="AU55"/>
  <c i="2" r="BK89"/>
  <c r="BK88"/>
  <c r="J88"/>
  <c r="BK87"/>
  <c r="J87"/>
  <c r="BK86"/>
  <c r="J86"/>
  <c r="J59"/>
  <c r="J30"/>
  <c i="1" r="AG55"/>
  <c i="2" r="J89"/>
  <c r="BE89"/>
  <c r="J33"/>
  <c i="1" r="AV55"/>
  <c i="2" r="F33"/>
  <c i="1" r="AZ55"/>
  <c i="2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<sst xmlns="http://schemas.openxmlformats.org/spreadsheetml/2006/main">
  <si>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</si>
  <si>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</si>
  <si>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</si>
  <si>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</si>
  <si>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</si>
  <si>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{a7c51ff2-a03b-4a5e-8560-e5d79038a4ae}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</si>
  <si>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</si>
  <si>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</si>
  <si>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</si>
  <si>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</si>
  <si>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</si>
  <si>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</si>
  <si>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</si>
  <si>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</si>
  <si>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</si>
  <si>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</si>
  <si>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</si>
  <si>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Zpracování projektové dokumentace na rekonstrukci komunikace v ul. Hnykova, Kolín - Sendražice</t>
  </si>
  <si>
    <t>KSO:</t>
  </si>
  <si>
    <t/>
  </si>
  <si>
    <t>CC-CZ:</t>
  </si>
  <si>
    <t>Místo:</t>
  </si>
  <si>
    <t>Kolín</t>
  </si>
  <si>
    <t>Datum:</t>
  </si>
  <si>
    <t>27. 3. 2019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</si>
  <si>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</si>
  <si>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</si>
  <si>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</si>
  <si>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</si>
  <si>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</si>
  <si>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</si>
  <si>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</si>
  <si>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Ing. lucie Dvořáková</t>
  </si>
  <si>
    <t>True</t>
  </si>
  <si>
    <t>Zpracovatel:</t>
  </si>
  <si>
    <t>s4a,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</si>
  <si>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</si>
  <si>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</si>
  <si>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</si>
  <si>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</si>
  <si>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</si>
  <si>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</si>
  <si>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</si>
  <si>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</si>
  <si>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</si>
  <si>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</si>
  <si>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</si>
  <si>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</si>
  <si>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</si>
  <si>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</si>
  <si>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</si>
  <si>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</si>
  <si>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</si>
  <si>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</si>
  <si>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</si>
  <si>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</si>
  <si>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</si>
  <si>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</si>
  <si>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</si>
  <si>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</si>
  <si>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</si>
  <si>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</si>
  <si>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</si>
  <si>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</si>
  <si>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</si>
  <si>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</si>
  <si>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</si>
  <si>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</si>
  <si>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</si>
  <si>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</si>
  <si>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</si>
  <si>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</si>
  <si>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</si>
  <si>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</si>
  <si>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</si>
  <si>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</si>
  <si>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</si>
  <si>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70.1</t>
  </si>
  <si>
    <t>Stavební úpravy komunikace</t>
  </si>
  <si>
    <t>STA</t>
  </si>
  <si>
    <t>1</t>
  </si>
  <si>
    <t>{edceaf1a-d219-4d89-9abf-95721bcdb4d3}</t>
  </si>
  <si>
    <t>822</t>
  </si>
  <si>
    <t>2</t>
  </si>
  <si>
    <t>70.2</t>
  </si>
  <si>
    <t>VRN</t>
  </si>
  <si>
    <t>OST</t>
  </si>
  <si>
    <t>{6ae3b5d3-c081-4585-9436-3d55f7b2edcd}</t>
  </si>
  <si>
    <t>KRYCÍ LIST SOUPISU PRACÍ</t>
  </si>
  <si>
    <t>Objekt:</t>
  </si>
  <si>
    <t>70.1 - Stavební úpravy komunikace</t>
  </si>
  <si>
    <t>Ing. Lucie Dvořáková</t>
  </si>
  <si>
    <t>27296695</t>
  </si>
  <si>
    <t>S4A, s.r.o.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</si>
  <si>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</si>
  <si>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</si>
  <si>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</si>
  <si>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</si>
  <si>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</si>
  <si>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</si>
  <si>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</si>
  <si>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</si>
  <si>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</si>
  <si>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</si>
  <si>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</si>
  <si>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</si>
  <si>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</si>
  <si>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</si>
  <si>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</si>
  <si>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</si>
  <si>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</si>
  <si>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</si>
  <si>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</si>
  <si>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</si>
  <si>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</si>
  <si>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</si>
  <si>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</si>
  <si>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</si>
  <si>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</si>
  <si>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</si>
  <si>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</si>
  <si>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</si>
  <si>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</si>
  <si>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113107166</t>
  </si>
  <si>
    <t>Odstranění podkladu pl přes 50 do 200 m2 z kameniva drceného se štětem tl 200 mm</t>
  </si>
  <si>
    <t>m2</t>
  </si>
  <si>
    <t>CS ÚRS 2016 01</t>
  </si>
  <si>
    <t>4</t>
  </si>
  <si>
    <t>1581277993</t>
  </si>
  <si>
    <t>PP</t>
  </si>
  <si>
    <t>Odstranění podkladů nebo krytů s přemístěním hmot na skládku na vzdálenost do 20 m nebo s naložením na dopravní prostředek v ploše jednotlivě přes 50 m2 do 200 m2 z kameniva hrubého drceného se štětem, o tl. vrstvy přes 250 do 450 mm</t>
  </si>
  <si>
    <t>P</t>
  </si>
  <si>
    <t>Poznámka k položce:_x000d_
štětová komunikace neznámé skladby - kamenná dlažba i větších rozměrů</t>
  </si>
  <si>
    <t>VV</t>
  </si>
  <si>
    <t>622</t>
  </si>
  <si>
    <t>113107441</t>
  </si>
  <si>
    <t>Odstranění podkladu živičných tl 50 mm při překopech strojně pl do 15 m2</t>
  </si>
  <si>
    <t>CS ÚRS 2019 01</t>
  </si>
  <si>
    <t>1574346907</t>
  </si>
  <si>
    <t>Odstranění podkladů nebo krytů při překopech inženýrských sítí s přemístěním hmot na skládku ve vzdálenosti do 3 m nebo s naložením na dopravní prostředek strojně plochy jednotlivě do 15 m2 živičných, o tl. vrstvy do 50 mm</t>
  </si>
  <si>
    <t>8</t>
  </si>
  <si>
    <t>3</t>
  </si>
  <si>
    <t>113154253</t>
  </si>
  <si>
    <t>Frézování živičného krytu tl 50 mm pruh š 1 m pl do 1000 m2 s překážkami v trase</t>
  </si>
  <si>
    <t>-431927910</t>
  </si>
  <si>
    <t>Frézování živičného podkladu nebo krytu s naložením na dopravní prostředek plochy přes 500 do 1 000 m2 s překážkami v trase pruhu šířky do 1 m, tloušťky vrstvy 50 mm</t>
  </si>
  <si>
    <t>623</t>
  </si>
  <si>
    <t>115001104</t>
  </si>
  <si>
    <t>Převedení vody potrubím DN do 300</t>
  </si>
  <si>
    <t>m</t>
  </si>
  <si>
    <t>2147271103</t>
  </si>
  <si>
    <t>Převedení vody potrubím průměru DN přes 250 do 300</t>
  </si>
  <si>
    <t>5</t>
  </si>
  <si>
    <t>119001421</t>
  </si>
  <si>
    <t>Dočasné zajištění kabelů a kabelových tratí ze 3 volně ložených kabelů</t>
  </si>
  <si>
    <t>-316353786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</si>
  <si>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</si>
  <si>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6</t>
  </si>
  <si>
    <t>122202202</t>
  </si>
  <si>
    <t>Odkopávky a prokopávky nezapažené pro silnice objemu do 1000 m3 v hornině tř. 3</t>
  </si>
  <si>
    <t>m3</t>
  </si>
  <si>
    <t>-755224612</t>
  </si>
  <si>
    <t>Odkopávky a prokopávky nezapažené pro silnice s přemístěním výkopku v příčných profilech na vzdálenost do 15 m nebo s naložením na dopravní prostředek v hornině tř. 3 přes 100 do 1 000 m3</t>
  </si>
  <si>
    <t xml:space="preserve">Poznámka k položce:_x000d_
10 cm aktivní zóny se odveze a zbytek 10 cm aktivní zóny se promýchá s betonovým recyklátem._x000d_
</t>
  </si>
  <si>
    <t>na zemní pláň a 10 cm aktivní zóny</t>
  </si>
  <si>
    <t>602*0,1</t>
  </si>
  <si>
    <t>602*0.15</t>
  </si>
  <si>
    <t>Součet</t>
  </si>
  <si>
    <t>7</t>
  </si>
  <si>
    <t>122202209</t>
  </si>
  <si>
    <t>Příplatek k odkopávkám a prokopávkám pro silnice v hornině tř. 3 za lepivost</t>
  </si>
  <si>
    <t>-2129174380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</si>
  <si>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</si>
  <si>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písčité hlíny 50% lepivost</t>
  </si>
  <si>
    <t>150,5*0,5</t>
  </si>
  <si>
    <t>130901103</t>
  </si>
  <si>
    <t>Bourání kcí v hloubených vykopávkách ze zdiva cihelného nebo smíšeného na MC ručně</t>
  </si>
  <si>
    <t>-859257967</t>
  </si>
  <si>
    <t>Bourání konstrukcí v hloubených vykopávkách s přemístěním suti na hromady na vzdálenost do 20 m nebo s naložením na dopravní prostředek ručně ze zdiva cihelného nebo smíšeného na maltu cementovou</t>
  </si>
  <si>
    <t>Poznámka k položce:_x000d_
Pravděpodobně se nachází okolo propustku</t>
  </si>
  <si>
    <t>5*1*0,5</t>
  </si>
  <si>
    <t>9</t>
  </si>
  <si>
    <t>130951123</t>
  </si>
  <si>
    <t>Bourání kcí v hloubených vykopávkách ze zdiva ze ŽB nebo předpjatého strojně</t>
  </si>
  <si>
    <t>-1644734342</t>
  </si>
  <si>
    <t>Bourání konstrukcí v hloubených vykopávkách s přemístěním suti na hromady na vzdálenost do 20 m nebo s naložením na dopravní prostředek strojně z betonu železového nebo předpjatého</t>
  </si>
  <si>
    <t>10*0,5*0,5</t>
  </si>
  <si>
    <t>10</t>
  </si>
  <si>
    <t>131201191</t>
  </si>
  <si>
    <t>Příplatek za hloubení jam v tekoucí vodě při LTM v hornině tř. 3</t>
  </si>
  <si>
    <t>-1528889734</t>
  </si>
  <si>
    <t>Hloubení nezapažených jam a zářezů Příplatek k cenám za hloubení jam v tekoucí vodě při lesnicko-technických melioracích (LTM) pro jakékoliv množství vykopávky v hornině tř. 3</t>
  </si>
  <si>
    <t>1,5*0,5*10</t>
  </si>
  <si>
    <t>11</t>
  </si>
  <si>
    <t>132201201R</t>
  </si>
  <si>
    <t>Hloubení rýh š do 2000 mm v hornině tř. 3 objemu do 100 m3</t>
  </si>
  <si>
    <t>1348247876</t>
  </si>
  <si>
    <t>Hloubení zapažených i nezapažených rýh šířky přes 600 do 2 000 mm s urovnáním dna do předepsaného profilu a spádu v hornině tř. 3 do 100 m3</t>
  </si>
  <si>
    <t>Poznámka k položce:_x000d_
ke stávajícím sítím a propustkům</t>
  </si>
  <si>
    <t>40*0,8*0,8</t>
  </si>
  <si>
    <t>10*1,2*1,5</t>
  </si>
  <si>
    <t>12</t>
  </si>
  <si>
    <t>151101111</t>
  </si>
  <si>
    <t>Odstranění příložného pažení a rozepření stěn rýh hl do 2 m</t>
  </si>
  <si>
    <t>-1533993366</t>
  </si>
  <si>
    <t>Odstranění pažení a rozepření stěn rýh pro podzemní vedení s uložením materiálu na vzdálenost do 3 m od kraje výkopu příložné, hloubky do 2 m</t>
  </si>
  <si>
    <t>30</t>
  </si>
  <si>
    <t>13</t>
  </si>
  <si>
    <t>151102101</t>
  </si>
  <si>
    <t>Zřízení příložného pažení a rozepření stěn rýh do 20 m2 hl do 2 m při překopech inženýrských sítí</t>
  </si>
  <si>
    <t>-788455414</t>
  </si>
  <si>
    <t>Zřízení pažení a rozepření stěn rýh při překopech inženýrských sítí plochy do 20 m2 pro jakoukoliv mezerovitost příložné, hloubky do 2 m</t>
  </si>
  <si>
    <t>10*1,5*2</t>
  </si>
  <si>
    <t>14</t>
  </si>
  <si>
    <t>161101101</t>
  </si>
  <si>
    <t>Svislé přemístění výkopku z horniny tř. 1 až 4 hl výkopu do 2,5 m</t>
  </si>
  <si>
    <t>2120331282</t>
  </si>
  <si>
    <t>Svislé přemístění výkopku bez naložení do dopravní nádoby avšak s vyprázdněním dopravní nádoby na hromadu nebo do dopravního prostředku z horniny tř. 1 až 4, při hloubce výkopu přes 1 do 2,5 m</t>
  </si>
  <si>
    <t>0,5*1,5*10</t>
  </si>
  <si>
    <t>120001101ROO</t>
  </si>
  <si>
    <t>Příplatek za ztížení vykopávky v blízkosti podzemního vedení</t>
  </si>
  <si>
    <t>350287377</t>
  </si>
  <si>
    <t>Příplatek k cenám vykopávek za ztížení vykopávky v blízkosti podzemního vedení nebo výbušnin v horninách jakékoliv třídy</t>
  </si>
  <si>
    <t>Poznámka k položce:_x000d_
cena zahrnuje ruční práce - v ochranných pásmech sítí a dále pak v místech výskytu kořenů a stromů jejichž hlavní kořeny nesmí být narušeny. To neplatí u pokácených stromů.</t>
  </si>
  <si>
    <t>40</t>
  </si>
  <si>
    <t>16</t>
  </si>
  <si>
    <t>162701105</t>
  </si>
  <si>
    <t>Vodorovné přemístění do 10000 m výkopku/sypaniny z horniny tř. 1 až 4</t>
  </si>
  <si>
    <t>-1359182381</t>
  </si>
  <si>
    <t>Vodorovné přemístění výkopku nebo sypaniny po suchu na obvyklém dopravním prostředku, bez naložení výkopku, avšak se složením bez rozhrnutí z horniny tř. 1 až 4 na vzdálenost přes 9 000 do 10 000 m</t>
  </si>
  <si>
    <t>(40*0,3*0,8)+(10*0,4*1,5)</t>
  </si>
  <si>
    <t>150,5+19,95</t>
  </si>
  <si>
    <t>17</t>
  </si>
  <si>
    <t>162701109</t>
  </si>
  <si>
    <t>Příplatek k vodorovnému přemístění výkopku/sypaniny z horniny tř. 1 až 4 ZKD 1000 m přes 10000 m</t>
  </si>
  <si>
    <t>-830842099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</si>
  <si>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</si>
  <si>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186,05*8</t>
  </si>
  <si>
    <t>18</t>
  </si>
  <si>
    <t>171201211</t>
  </si>
  <si>
    <t>Poplatek za uložení stavebního odpadu - zeminy a kameniva na skládce</t>
  </si>
  <si>
    <t>t</t>
  </si>
  <si>
    <t>-172862895</t>
  </si>
  <si>
    <t>Poplatek za uložení stavebního odpadu na skládce (skládkovné) zeminy a kameniva zatříděného do Katalogu odpadů pod kódem 170 504</t>
  </si>
  <si>
    <t>186,05*2</t>
  </si>
  <si>
    <t>19</t>
  </si>
  <si>
    <t>185803511R00</t>
  </si>
  <si>
    <t>Odstranění travního drnu s kořínky a kamenů s naložením a odvozem odpadu do 20 km</t>
  </si>
  <si>
    <t>-832452333</t>
  </si>
  <si>
    <t>Odstranění travního drnu a kamenů s naložením a odvozem odpadu do 20 km</t>
  </si>
  <si>
    <t xml:space="preserve">podél obrub </t>
  </si>
  <si>
    <t>266*0,5</t>
  </si>
  <si>
    <t xml:space="preserve">nad potrubím </t>
  </si>
  <si>
    <t>0,8*40</t>
  </si>
  <si>
    <t>20</t>
  </si>
  <si>
    <t>121101101</t>
  </si>
  <si>
    <t>Sejmutí ornice s přemístěním na vzdálenost do 50 m</t>
  </si>
  <si>
    <t>1411724465</t>
  </si>
  <si>
    <t>Sejmutí ornice nebo lesní půdy s vodorovným přemístěním na hromady v místě upotřebení nebo na dočasné či trvalé skládky se složením, na vzdálenost do 50 m</t>
  </si>
  <si>
    <t>40*0,8*0,15</t>
  </si>
  <si>
    <t>(266*0,5)*0.15</t>
  </si>
  <si>
    <t>181301103</t>
  </si>
  <si>
    <t>Rozprostření ornice tl vrstvy do 200 mm pl do 500 m2 v rovině nebo ve svahu do 1:5</t>
  </si>
  <si>
    <t>1365298134</t>
  </si>
  <si>
    <t>Rozprostření a urovnání ornice v rovině nebo ve svahu sklonu do 1:5 při souvislé ploše do 500 m2, tl. vrstvy přes 150 do 200 mm</t>
  </si>
  <si>
    <t>Poznámka k položce:_x000d_
Podél celé obruby v šířce 0,5 m.</t>
  </si>
  <si>
    <t>165+21</t>
  </si>
  <si>
    <t>22</t>
  </si>
  <si>
    <t>M</t>
  </si>
  <si>
    <t>231182303114R00</t>
  </si>
  <si>
    <t xml:space="preserve">Zahradní substrát A s dodáním </t>
  </si>
  <si>
    <t>-1067685022</t>
  </si>
  <si>
    <t>substrát s dodání do 20km</t>
  </si>
  <si>
    <t>186*0,15</t>
  </si>
  <si>
    <t>23</t>
  </si>
  <si>
    <t>005724100</t>
  </si>
  <si>
    <t>osivo směs travní parková</t>
  </si>
  <si>
    <t>kg</t>
  </si>
  <si>
    <t>1894215663</t>
  </si>
  <si>
    <t>186/20</t>
  </si>
  <si>
    <t>24</t>
  </si>
  <si>
    <t>181411131</t>
  </si>
  <si>
    <t>Založení parkového trávníku výsevem plochy do 1000 m2 v rovině a ve svahu do 1:5</t>
  </si>
  <si>
    <t>-1872383582</t>
  </si>
  <si>
    <t>Založení trávníku na půdě předem připravené plochy do 1000 m2 výsevem včetně utažení parkového v rovině nebo na svahu do 1:5</t>
  </si>
  <si>
    <t>186</t>
  </si>
  <si>
    <t>25</t>
  </si>
  <si>
    <t>181951102</t>
  </si>
  <si>
    <t>Úprava pláně v hornině tř. 1 až 4 se zhutněním</t>
  </si>
  <si>
    <t>-488421420</t>
  </si>
  <si>
    <t>Úprava pláně vyrovnáním výškových rozdílů v hornině tř. 1 až 4 se zhutněním</t>
  </si>
  <si>
    <t>Poznámka k položce:_x000d_
na min. Edef,2= 45MPa.</t>
  </si>
  <si>
    <t>602</t>
  </si>
  <si>
    <t>Komunikace</t>
  </si>
  <si>
    <t>26</t>
  </si>
  <si>
    <t>564851111R</t>
  </si>
  <si>
    <t>Podklad ze štěrkodrtě ŠDA tl 150 mm</t>
  </si>
  <si>
    <t>-1804206449</t>
  </si>
  <si>
    <t>Podklad ze štěrkodrti ŠDA s rozprostřením a zhutněním, po zhutnění tl. 150 mm</t>
  </si>
  <si>
    <t>27</t>
  </si>
  <si>
    <t>564851111R2</t>
  </si>
  <si>
    <t>Podklad ze štěrkodrtě ŠDB tl 150 mm</t>
  </si>
  <si>
    <t>2141825519</t>
  </si>
  <si>
    <t>Podklad ze štěrkodrti ŠDB s rozprostřením a zhutněním, po zhutnění tl. 150 mm</t>
  </si>
  <si>
    <t>602-49+(0,5*298)</t>
  </si>
  <si>
    <t>28</t>
  </si>
  <si>
    <t>564861111</t>
  </si>
  <si>
    <t>Podklad ze štěrkodrtě ŠDB tl 200 mm</t>
  </si>
  <si>
    <t>-1072873478</t>
  </si>
  <si>
    <t>Podklad ze štěrkodrti ŠDB s rozprostřením a zhutněním, po zhutnění tl. 200 mm</t>
  </si>
  <si>
    <t>49*2</t>
  </si>
  <si>
    <t>29</t>
  </si>
  <si>
    <t>565155111</t>
  </si>
  <si>
    <t>Asfaltový beton vrstva podkladní ACP 16 (obalované kamenivo OKS) tl 70 mm š do 3 m</t>
  </si>
  <si>
    <t>CS ÚRS 2013 01</t>
  </si>
  <si>
    <t>-1293214197</t>
  </si>
  <si>
    <t>602-49</t>
  </si>
  <si>
    <t>566901251</t>
  </si>
  <si>
    <t>Vyspravení podkladu po překopech ing sítí plochy přes 15 m2 recyklátem tl. 100 mm</t>
  </si>
  <si>
    <t>-1472049213</t>
  </si>
  <si>
    <t>Vyspravení podkladu po překopech inženýrských sítí plochy přes 15 m2 s rozprostřením a zhutněním recyklátem tl. 100 mm</t>
  </si>
  <si>
    <t>31</t>
  </si>
  <si>
    <t>567521R</t>
  </si>
  <si>
    <t>zapracování betonového recyklátu do písčitého podkladu</t>
  </si>
  <si>
    <t>-469893888</t>
  </si>
  <si>
    <t>Poznámka k položce:_x000d_
stávající podklad se promísí s 10 cm Bet. recyklátu</t>
  </si>
  <si>
    <t>32</t>
  </si>
  <si>
    <t>573191111</t>
  </si>
  <si>
    <t>Nátěr infiltrační kationaktivní v množství emulzí 1 kg/m2</t>
  </si>
  <si>
    <t>663216354</t>
  </si>
  <si>
    <t>33</t>
  </si>
  <si>
    <t>573211111</t>
  </si>
  <si>
    <t>Postřik živičný spojovací z asfaltu v množství do 0,70 kg/m2</t>
  </si>
  <si>
    <t>2040118858</t>
  </si>
  <si>
    <t>Postřik živičný spojovací bez posypu kamenivem z asfaltu silničního, v množství od 0,50 do 0,70 kg/m2</t>
  </si>
  <si>
    <t>34</t>
  </si>
  <si>
    <t>577134111</t>
  </si>
  <si>
    <t>Asfaltový beton vrstva obrusná ACO 11 (ABS) tř. I tl 40 mm š do 3 m z nemodifikovaného asfaltu</t>
  </si>
  <si>
    <t>-351661437</t>
  </si>
  <si>
    <t>35</t>
  </si>
  <si>
    <t>596212210</t>
  </si>
  <si>
    <t>Kladení zámkové dlažby pozemních komunikací tl 80 mm skupiny A pl do 50 m2</t>
  </si>
  <si>
    <t>2090726592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</si>
  <si>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</si>
  <si>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49+16,2</t>
  </si>
  <si>
    <t>36</t>
  </si>
  <si>
    <t>592450070</t>
  </si>
  <si>
    <t>dlažba zámková profilová 200x165x80mm přírodní</t>
  </si>
  <si>
    <t>-594791236</t>
  </si>
  <si>
    <t>49</t>
  </si>
  <si>
    <t>37</t>
  </si>
  <si>
    <t>59245010</t>
  </si>
  <si>
    <t>dlažba zámková profilová 200x165x80mm barevná slepecká</t>
  </si>
  <si>
    <t>691147971</t>
  </si>
  <si>
    <t>0.4*(8,2+5,3)+0,8*(8,2+5,3)</t>
  </si>
  <si>
    <t>Trubní vedení</t>
  </si>
  <si>
    <t>38</t>
  </si>
  <si>
    <t>451572111</t>
  </si>
  <si>
    <t>Lože pod potrubí otevřený výkop z kameniva drobného těženého</t>
  </si>
  <si>
    <t>1871107327</t>
  </si>
  <si>
    <t>Lože pod potrubí, stoky a drobné objekty v otevřeném výkopu z kameniva drobného těženého 0 až 4 mm</t>
  </si>
  <si>
    <t>10*1,5*0,1</t>
  </si>
  <si>
    <t>42*0.8*0.1</t>
  </si>
  <si>
    <t>39</t>
  </si>
  <si>
    <t>567114112.1</t>
  </si>
  <si>
    <t>Podklad z podkladového betonu tř. PB II (C 16/20) tl 100 mm</t>
  </si>
  <si>
    <t>-1429313634</t>
  </si>
  <si>
    <t>Podklad z podkladového betonu PB tř. PB II (C 16/20) tl. 100 mm</t>
  </si>
  <si>
    <t>5+(1,5*10)</t>
  </si>
  <si>
    <t>175101201</t>
  </si>
  <si>
    <t>Obsypání objektů bez prohození sypaniny z hornin tř. 1 až 4 uloženým do 30 m od kraje objektu</t>
  </si>
  <si>
    <t>-344720957</t>
  </si>
  <si>
    <t>Obsypání objektů sypaninou z vhodných hornin 1 až 4 nebo materiálem uloženým ve vzdálenosti do 30 m od vnějšího kraje objektu pro jakoukoliv míru zhutnění bez prohození sypaniny</t>
  </si>
  <si>
    <t>40*0,3*0,8</t>
  </si>
  <si>
    <t>5*((1.2*1.2)-(3,14*0,275*0,275))*0.3</t>
  </si>
  <si>
    <t>41</t>
  </si>
  <si>
    <t>583373030</t>
  </si>
  <si>
    <t>štěrkopísek frakce 0-8</t>
  </si>
  <si>
    <t>-2091956577</t>
  </si>
  <si>
    <t xml:space="preserve">kamenivo přírodní těžené pro stavební účely  PTK  (drobné, hrubé, štěrkopísky) štěrkopísky ČSN 72  1511-2 frakce   0-8</t>
  </si>
  <si>
    <t>11,4*1.8</t>
  </si>
  <si>
    <t>42</t>
  </si>
  <si>
    <t>174102101</t>
  </si>
  <si>
    <t>Zásyp jam, šachet a rýh do 30 m3 sypaninou se zhutněním při překopech inženýrských sítí</t>
  </si>
  <si>
    <t>215051384</t>
  </si>
  <si>
    <t>Zásyp sypaninou z jakékoliv horniny při překopech inženýrských sítí objemu do 30 m3 s uložením výkopku ve vrstvách se zhutněním jam, šachet, rýh nebo kolem objektů v těchto vykopávkách</t>
  </si>
  <si>
    <t>rýha pro uliční vpusti, které se zasypou</t>
  </si>
  <si>
    <t>40*0.3*0.8</t>
  </si>
  <si>
    <t>uličních vpustí co se budou dávat nové</t>
  </si>
  <si>
    <t>5*((1.2*1.2)-(3,14*0,275*0,275))*0.8</t>
  </si>
  <si>
    <t>PROPUSTEK</t>
  </si>
  <si>
    <t>(10*1,5*1,1)-(10*0,2*1,5)-(10*3,14*0,25*0,25)</t>
  </si>
  <si>
    <t>43</t>
  </si>
  <si>
    <t>583312000</t>
  </si>
  <si>
    <t>kamenivo těžené zásypový materiál</t>
  </si>
  <si>
    <t>1223153373</t>
  </si>
  <si>
    <t xml:space="preserve">kamenivo přírodní těžené pro stavební účely  PTK  (drobné, hrubé, štěrkopísky) kamenivo mimo normu zásypový materiál</t>
  </si>
  <si>
    <t>25,948*1.8</t>
  </si>
  <si>
    <t>44</t>
  </si>
  <si>
    <t>35832526R00</t>
  </si>
  <si>
    <t>Vybourání uliční vpusti</t>
  </si>
  <si>
    <t>ks</t>
  </si>
  <si>
    <t>281909595</t>
  </si>
  <si>
    <t>Vybourání uliční vpusti s naložením na dopravní prostředek</t>
  </si>
  <si>
    <t>45</t>
  </si>
  <si>
    <t>583439620</t>
  </si>
  <si>
    <t>kamenivo drcené hrubé frakce 32-63</t>
  </si>
  <si>
    <t>824370020</t>
  </si>
  <si>
    <t xml:space="preserve">Kamenivo přírodní drcené hutné pro stavební účely PDK (drobné, hrubé a štěrkodrť) kamenivo drcené hrubé d&gt;=2 a D&lt;=45 mm (ČSN EN 13043 ) d&gt;=2 a D&gt;=4 mm (ČSN EN 12620, ČSN EN 13139 ) d&gt;=1 a D&gt;=2 mm (ČSN EN 13242) frakce  32-63    horninová směs lom </t>
  </si>
  <si>
    <t>10*0,2*0,2*2</t>
  </si>
  <si>
    <t>46</t>
  </si>
  <si>
    <t>810391811</t>
  </si>
  <si>
    <t>Bourání stávajícího potrubí z betonu DN přes 200 do 400</t>
  </si>
  <si>
    <t>-1057336049</t>
  </si>
  <si>
    <t>Bourání stávajícího potrubí z betonu v otevřeném výkopu DN přes 200 do 400 včetně naložení na dopravní prostředek</t>
  </si>
  <si>
    <t>47</t>
  </si>
  <si>
    <t>820441811</t>
  </si>
  <si>
    <t>Bourání stávajícího potrubí ze ŽB DN přes 400 do 600</t>
  </si>
  <si>
    <t>1372700928</t>
  </si>
  <si>
    <t>Bourání stávajícího potrubí ze železobetonu v otevřeném výkopu DN přes 400 do 600 včetně naložení na dopravní prostředek</t>
  </si>
  <si>
    <t>Poznámka k položce:_x000d_
propustek včetně obetonování a zacyhlování</t>
  </si>
  <si>
    <t>7,5</t>
  </si>
  <si>
    <t>48</t>
  </si>
  <si>
    <t>899202111R00</t>
  </si>
  <si>
    <t xml:space="preserve">Demontáž košů a mříží hmotnosti do 50 </t>
  </si>
  <si>
    <t>kus</t>
  </si>
  <si>
    <t>468198627</t>
  </si>
  <si>
    <t>Demontáž mříží litinových včetně rámů, hmotnosti jednotlivě přes 50 do 100 Kg včetně naložení na dopravní prostředek</t>
  </si>
  <si>
    <t>5*2</t>
  </si>
  <si>
    <t>567114112</t>
  </si>
  <si>
    <t>Podklad ze směsi stmelené cementem SC C 16/20 (PB II) tl 100 mm</t>
  </si>
  <si>
    <t>1924933544</t>
  </si>
  <si>
    <t>Podklad ze směsi stmelené cementem SC bez dilatačních spár, s rozprostřením a zhutněním SC C 16/20 (PB II), po zhutnění tl. 100 mm</t>
  </si>
  <si>
    <t>50</t>
  </si>
  <si>
    <t>837445122ROO</t>
  </si>
  <si>
    <t>Výsek a montáž sedlové tvarovky PVC DN160 na betonové potrubí</t>
  </si>
  <si>
    <t>-983744190</t>
  </si>
  <si>
    <t>Výsek a montáž sedlové tvarovky PVC DN160 na betonové potrubí (propustek)</t>
  </si>
  <si>
    <t>Poznámka k položce:_x000d_
nejlépe provedeno od výrobce propustku</t>
  </si>
  <si>
    <t>nová uliční vpust</t>
  </si>
  <si>
    <t>51</t>
  </si>
  <si>
    <t>871315221R00</t>
  </si>
  <si>
    <t>Kanalizační potrubí z tvrdého PVC-systém KG tuhost třídy SN8 DN150 - různé délky</t>
  </si>
  <si>
    <t>-785951985</t>
  </si>
  <si>
    <t>Kanalizační potrubí z tvrdého PVC systém KG v otevřeném výkopu ve sklonu do 20 %, tuhost třídy SN 8 DN 150</t>
  </si>
  <si>
    <t>Poznámka k položce:_x000d_
Přesné rozměry a tvarovky budou určeny při výstavbě.</t>
  </si>
  <si>
    <t>52</t>
  </si>
  <si>
    <t>877313124ROO</t>
  </si>
  <si>
    <t>Montáž a materiál přechodek PVC na stávající potrubí s těsněním otevřený výkop DN 150</t>
  </si>
  <si>
    <t>531997074</t>
  </si>
  <si>
    <t>Montáž tvarovek na potrubí z kanalizačních trub z plastu z tvrdého PVC těsněných gumovým kroužkem v otevřeném výkopu na stávající potrubí DN 150. Komplet cena včetně dodávky a montáže.</t>
  </si>
  <si>
    <t xml:space="preserve">na betonové potrubí  potrubí</t>
  </si>
  <si>
    <t>53</t>
  </si>
  <si>
    <t>877315211</t>
  </si>
  <si>
    <t>Montáž tvarovek z tvrdého PVC-systém KG nebo z polypropylenu-systém KG 2000 jednoosé DN 160</t>
  </si>
  <si>
    <t>-1037667040</t>
  </si>
  <si>
    <t>Montáž tvarovek na kanalizačním potrubí z trub z plastu z tvrdého PVC nebo z polypropylenu v otevřeném výkopu jednoosých DN 160</t>
  </si>
  <si>
    <t>Poznámka k položce:_x000d_
orientační rozměry. Přesné rozměry a tvarovky budou určeny při výstavbě.</t>
  </si>
  <si>
    <t>15+22</t>
  </si>
  <si>
    <t>54</t>
  </si>
  <si>
    <t>286113610ROO</t>
  </si>
  <si>
    <t>koleno kanalizace plastové KGB 150x45° včetně těsnícího kroužku</t>
  </si>
  <si>
    <t>636924276</t>
  </si>
  <si>
    <t>koleno kanalizace plastové KGB 150x45°</t>
  </si>
  <si>
    <t>55</t>
  </si>
  <si>
    <t>28611392</t>
  </si>
  <si>
    <t>odbočka kanalizační PVC s hrdlem 160/160/45°</t>
  </si>
  <si>
    <t>1076814748</t>
  </si>
  <si>
    <t>56</t>
  </si>
  <si>
    <t>28611546R</t>
  </si>
  <si>
    <t>přechod kanalizační PVC na betonovou rouru DN300</t>
  </si>
  <si>
    <t>1597420553</t>
  </si>
  <si>
    <t>Poznámka k položce:_x000d_
spoj obetonován</t>
  </si>
  <si>
    <t>57</t>
  </si>
  <si>
    <t>28611508</t>
  </si>
  <si>
    <t>redukce kanalizační PVC 200/160</t>
  </si>
  <si>
    <t>1397277470</t>
  </si>
  <si>
    <t>58</t>
  </si>
  <si>
    <t>28611512</t>
  </si>
  <si>
    <t>redukce kanalizační PVC 250/200</t>
  </si>
  <si>
    <t>-665567329</t>
  </si>
  <si>
    <t>59</t>
  </si>
  <si>
    <t>28611514</t>
  </si>
  <si>
    <t>redukce kanalizační PVC 315/250</t>
  </si>
  <si>
    <t>-1443822874</t>
  </si>
  <si>
    <t>60</t>
  </si>
  <si>
    <t>895941111</t>
  </si>
  <si>
    <t>Zřízení vpusti kanalizační uliční z betonových dílců typ UV-50 normální</t>
  </si>
  <si>
    <t>-1902921566</t>
  </si>
  <si>
    <t>Poznámka k položce:_x000d_
včetně podsypu a betonu_x000d_
orientační rozměry</t>
  </si>
  <si>
    <t>61</t>
  </si>
  <si>
    <t>899201111</t>
  </si>
  <si>
    <t>Osazení mříží litinových včetně rámů a košů na bahno hmotnosti do 50 kg</t>
  </si>
  <si>
    <t>-248460183</t>
  </si>
  <si>
    <t>Osazení mříží litinových včetně rámů a košů na bahno hmotnosti jednotlivě do 50 kg</t>
  </si>
  <si>
    <t>5*3</t>
  </si>
  <si>
    <t>62</t>
  </si>
  <si>
    <t>592238520</t>
  </si>
  <si>
    <t>dno pro uliční vpusť s kalovou prohlubní betonové 450x300x50mm</t>
  </si>
  <si>
    <t>358856911</t>
  </si>
  <si>
    <t>63</t>
  </si>
  <si>
    <t>592238580.1</t>
  </si>
  <si>
    <t>skruž betonová pro uliční vpusť horní TBV-Q 450/555/5d, 45x55x5 cm</t>
  </si>
  <si>
    <t>-1416052582</t>
  </si>
  <si>
    <t xml:space="preserve">Prefabrikáty pro uliční vpusti dílce betonové pro uliční vpusti skruže horní TBV-Q 450/555/5d         45 x 57 x 5</t>
  </si>
  <si>
    <t>64</t>
  </si>
  <si>
    <t>59223857</t>
  </si>
  <si>
    <t>skruž pro uliční vpusť horní betonová 450x295x50mm</t>
  </si>
  <si>
    <t>-446325426</t>
  </si>
  <si>
    <t>65</t>
  </si>
  <si>
    <t>BTL.0006306.URS</t>
  </si>
  <si>
    <t>skruž betonová pro uliční vpusť horní TBV-Q 450/195/5c, 45x19,5x5 cm</t>
  </si>
  <si>
    <t>-64323561</t>
  </si>
  <si>
    <t>66</t>
  </si>
  <si>
    <t>BTL.0006305.URS</t>
  </si>
  <si>
    <t>skruž betonová pro uliční vpusťs výtokovým otvorem PVC TBV-Q 450/350/3a, 45x35x5 cm</t>
  </si>
  <si>
    <t>-1504857959</t>
  </si>
  <si>
    <t>67</t>
  </si>
  <si>
    <t>592238640</t>
  </si>
  <si>
    <t>prstenec pro uliční vpusť vyrovnávací betonový 390x60x130mm</t>
  </si>
  <si>
    <t>-715611353</t>
  </si>
  <si>
    <t>68</t>
  </si>
  <si>
    <t>592238750</t>
  </si>
  <si>
    <t>koš nízký pro uliční vpusti žárově Pz plech pro rám 500/500mm DIN 4052-B1</t>
  </si>
  <si>
    <t>-592978799</t>
  </si>
  <si>
    <t>69</t>
  </si>
  <si>
    <t>592238780.1</t>
  </si>
  <si>
    <t xml:space="preserve">mříž pryžová D400  500/500 mm</t>
  </si>
  <si>
    <t>-1971509243</t>
  </si>
  <si>
    <t>Prefabrikáty pro uliční vpusti dílce betonové pro uliční vpusti vpusť dešťová uliční s rámem mříž pryžová D400 , 500/500mm</t>
  </si>
  <si>
    <t>592238760</t>
  </si>
  <si>
    <t>rám zabetonovaný DIN 19583-9 500/500 mm</t>
  </si>
  <si>
    <t>468500864</t>
  </si>
  <si>
    <t>Prefabrikáty pro uliční vpusti dílce betonové pro uliční vpusti vpusť dešťová uliční s rámem rám zabetonovaný DIN 19583-9, 500/500mm</t>
  </si>
  <si>
    <t>71</t>
  </si>
  <si>
    <t>23001R00</t>
  </si>
  <si>
    <t>kamerové zkoušky</t>
  </si>
  <si>
    <t>830995836</t>
  </si>
  <si>
    <t>kamerové zkoušky kanalizace</t>
  </si>
  <si>
    <t>72</t>
  </si>
  <si>
    <t>919521130R</t>
  </si>
  <si>
    <t>Zřízení silničního propustku z trub betonových nebo ŽB DN 500</t>
  </si>
  <si>
    <t>-1587764228</t>
  </si>
  <si>
    <t xml:space="preserve">Zřízení silničního propustku z trub betonových nebo železobetonových DN 500 mm </t>
  </si>
  <si>
    <t>Poznámka k položce:_x000d_
Na betonový podkladek TBX-Q30-50/15/17_x000d_
včetně napojení na stávající propustek.</t>
  </si>
  <si>
    <t>7.5</t>
  </si>
  <si>
    <t>73</t>
  </si>
  <si>
    <t>PFB.1020201</t>
  </si>
  <si>
    <t>Trouba hrdlová železobetonová DN 500 TZH-Q 50/250</t>
  </si>
  <si>
    <t>496246035</t>
  </si>
  <si>
    <t>Poznámka k položce:_x000d_
včetně úpravy pro napojení UV</t>
  </si>
  <si>
    <t>74</t>
  </si>
  <si>
    <t>919535558</t>
  </si>
  <si>
    <t>Obetonování trubního propustku betonem prostým tř. C 20/25</t>
  </si>
  <si>
    <t>-1999502199</t>
  </si>
  <si>
    <t>Obetonování trubního propustku betonem prostým bez zvýšených nároků na prostředí tř. C 20/25</t>
  </si>
  <si>
    <t>Poznámka k položce:_x000d_
XF4- betonové lůžko 128°</t>
  </si>
  <si>
    <t>10*0,9*0,25</t>
  </si>
  <si>
    <t>75</t>
  </si>
  <si>
    <t>899331111R</t>
  </si>
  <si>
    <t>Výšková úprava uličního vstupu nebo vpusti do 200 mm zvýšením/snížením poklopu</t>
  </si>
  <si>
    <t>-1428806984</t>
  </si>
  <si>
    <t>Výšková úprava uličního vstupu nebo vpusti do 200 mm zvýšením nebo sníženímpoklopu</t>
  </si>
  <si>
    <t>76</t>
  </si>
  <si>
    <t>899431111R.1</t>
  </si>
  <si>
    <t>Výšková úprava uličního vstupu nebo vpusti do 200 mm zvýšením/snížením krycího hrnce, šoupěte nebo hydrantu</t>
  </si>
  <si>
    <t>-870543049</t>
  </si>
  <si>
    <t>Výšková úprava uličního vstupu nebo vpusti do 200 mm zvýšením/snížením krycího hrnce, šoupěte nebo hydrantu bez úpravy armatur</t>
  </si>
  <si>
    <t>77</t>
  </si>
  <si>
    <t>899914111R00</t>
  </si>
  <si>
    <t>Montáž plastové chráničky D 110</t>
  </si>
  <si>
    <t>1107045502</t>
  </si>
  <si>
    <t>Montáž plastové chráničky D 159 x 10 mm</t>
  </si>
  <si>
    <t>78</t>
  </si>
  <si>
    <t>286193200R00</t>
  </si>
  <si>
    <t>chránička dělená, PE-HD d 110</t>
  </si>
  <si>
    <t>1460889842</t>
  </si>
  <si>
    <t>Ostatní konstrukce a práce</t>
  </si>
  <si>
    <t>79</t>
  </si>
  <si>
    <t>914111111</t>
  </si>
  <si>
    <t>Montáž svislé dopravní značky do velikosti 1 m2 objímkami na sloupek nebo konzolu</t>
  </si>
  <si>
    <t>-1286892750</t>
  </si>
  <si>
    <t>Montáž svislé dopravní značky základní velikosti do 1 m2 objímkami na sloupky nebo konzoly</t>
  </si>
  <si>
    <t>80</t>
  </si>
  <si>
    <t>404441110</t>
  </si>
  <si>
    <t>značka svislá reflexní zákazová B FeZn NK 700 mm</t>
  </si>
  <si>
    <t>1899717530</t>
  </si>
  <si>
    <t xml:space="preserve">Výrobky a zabezpečovací prvky pro zařízení silniční značky dopravní svislé FeZn  plech FeZn AL     plech Al NK, 3M   povrchová úprava reflexní fólií tř.1 kruhové značky B1-B34, P7, C1 - C14, IJ4b rozměr 700 mm FeZn NK reflexní tř.1</t>
  </si>
  <si>
    <t>Poznámka k položce:_x000d_
b2</t>
  </si>
  <si>
    <t>81</t>
  </si>
  <si>
    <t>40444052</t>
  </si>
  <si>
    <t>značka dopravní svislá STOP FeZn NK P6 700mm</t>
  </si>
  <si>
    <t>2130494490</t>
  </si>
  <si>
    <t>Poznámka k položce:_x000d_
P6</t>
  </si>
  <si>
    <t>82</t>
  </si>
  <si>
    <t>40445477</t>
  </si>
  <si>
    <t>značka dopravní svislá retroreflexní fólie tř 1 FeZn prolis 500x500mm</t>
  </si>
  <si>
    <t>319898363</t>
  </si>
  <si>
    <t>Poznámka k položce:_x000d_
IP4b, IP10a</t>
  </si>
  <si>
    <t>1+2</t>
  </si>
  <si>
    <t>83</t>
  </si>
  <si>
    <t>40445483</t>
  </si>
  <si>
    <t>značka dopravní svislá retroreflexní fólie tř 1 FeZn prolis 1000x750mm</t>
  </si>
  <si>
    <t>1240645311</t>
  </si>
  <si>
    <t>Poznámka k položce:_x000d_
IZ5a,b</t>
  </si>
  <si>
    <t>84</t>
  </si>
  <si>
    <t>914511111</t>
  </si>
  <si>
    <t>Montáž sloupku dopravních značek délky do 3,5 m s betonovým základem</t>
  </si>
  <si>
    <t>-41098583</t>
  </si>
  <si>
    <t>Montáž sloupku dopravních značek délky do 3,5 m do betonového základu</t>
  </si>
  <si>
    <t>85</t>
  </si>
  <si>
    <t>404452250</t>
  </si>
  <si>
    <t>sloupek pro dopravní značku Zn D 60mm v 3,5m</t>
  </si>
  <si>
    <t>-1460629495</t>
  </si>
  <si>
    <t>86</t>
  </si>
  <si>
    <t>966006132</t>
  </si>
  <si>
    <t>Odstranění značek dopravních nebo orientačních se sloupky s betonovými patkami</t>
  </si>
  <si>
    <t>-1488002103</t>
  </si>
  <si>
    <t>Odstranění dopravních nebo orientačních značek se sloupkem s uložením hmot na vzdálenost do 20 m nebo s naložením na dopravní prostředek, se zásypem jam a jeho zhutněním s betonovou patkou</t>
  </si>
  <si>
    <t>Poznámka k položce:_x000d_
Jedna značka se pouze posune</t>
  </si>
  <si>
    <t>87</t>
  </si>
  <si>
    <t>966006211</t>
  </si>
  <si>
    <t>Odstranění svislých dopravních značek ze sloupů, sloupků nebo konzol</t>
  </si>
  <si>
    <t>-1251077690</t>
  </si>
  <si>
    <t>Odstranění (demontáž) svislých dopravních značek s odklizením materiálu na skládku na vzdálenost do 20 m nebo s naložením na dopravní prostředek ze sloupů, sloupků nebo konzol</t>
  </si>
  <si>
    <t>Poznámka k položce:_x000d_
P2,P4,C3b</t>
  </si>
  <si>
    <t>88</t>
  </si>
  <si>
    <t>916131213</t>
  </si>
  <si>
    <t>Osazení silničního obrubníku betonového stojatého s boční opěrou do lože z betonu prostého</t>
  </si>
  <si>
    <t>339104083</t>
  </si>
  <si>
    <t>Osazení silničního obrubníku betonového se zřízením lože, s vyplněním a zatřením spár cementovou maltou stojatého s boční opěrou z betonu prostého, do lože z betonu prostého</t>
  </si>
  <si>
    <t>Poznámka k položce:_x000d_
cena včetně řezání</t>
  </si>
  <si>
    <t>263,7</t>
  </si>
  <si>
    <t>89</t>
  </si>
  <si>
    <t>592174680</t>
  </si>
  <si>
    <t>obrubník betonový silniční nájezdový Best Mono 100x15x15 cm</t>
  </si>
  <si>
    <t>-908314103</t>
  </si>
  <si>
    <t>Poznámka k položce:_x000d_
uloženo u vjezdu 2-5 cm nad povrch komunikace a u zatravňovací dlažby bude obruba uložena do výšky dlažby zároveň s vozovkou.</t>
  </si>
  <si>
    <t>242-16-8,3+18+28+3</t>
  </si>
  <si>
    <t>90</t>
  </si>
  <si>
    <t>919112221</t>
  </si>
  <si>
    <t>Řezání spár pro vytvoření komůrky š 15 mm hl 20 mm pro těsnící zálivku v živičném krytu</t>
  </si>
  <si>
    <t>-531759855</t>
  </si>
  <si>
    <t>Řezání dilatačních spár v živičném krytu vytvoření komůrky pro těsnící zálivku šířky 15 mm, hloubky 20 mm</t>
  </si>
  <si>
    <t>24,3</t>
  </si>
  <si>
    <t>91</t>
  </si>
  <si>
    <t>919121111</t>
  </si>
  <si>
    <t>Těsnění spár zálivkou za studena pro komůrky š 10 mm hl 20 mm s těsnicím profilem</t>
  </si>
  <si>
    <t>357121435</t>
  </si>
  <si>
    <t>Utěsnění dilatačních spár zálivkou za studena v cementobetonovém nebo živičném krytu včetně adhezního nátěru s těsnicím profilem pod zálivkou, pro komůrky šířky 10 mm, hloubky 20 mm</t>
  </si>
  <si>
    <t>92</t>
  </si>
  <si>
    <t>919731121</t>
  </si>
  <si>
    <t>Zarovnání styčné plochy podkladu nebo krytu živičného tl do 50 mm</t>
  </si>
  <si>
    <t>-1093325670</t>
  </si>
  <si>
    <t>Zarovnání styčné plochy podkladu nebo krytu podél vybourané části komunikace nebo zpevněné plochy živičné tl. do 50 mm</t>
  </si>
  <si>
    <t>24.3</t>
  </si>
  <si>
    <t>93</t>
  </si>
  <si>
    <t>919735112</t>
  </si>
  <si>
    <t>Řezání stávajícího živičného krytu hl do 100 mm</t>
  </si>
  <si>
    <t>2143577671</t>
  </si>
  <si>
    <t>Řezání stávajícího živičného krytu nebo podkladu hloubky přes 50 do 100 mm</t>
  </si>
  <si>
    <t>16+8,3</t>
  </si>
  <si>
    <t>94</t>
  </si>
  <si>
    <t>938908411</t>
  </si>
  <si>
    <t>Čištění vozovek splachováním vodou</t>
  </si>
  <si>
    <t>-1801441874</t>
  </si>
  <si>
    <t>Čištění vozovek splachováním vodou povrchu podkladu nebo krytu živičného, betonového nebo dlážděného</t>
  </si>
  <si>
    <t>997</t>
  </si>
  <si>
    <t>Přesun sutě</t>
  </si>
  <si>
    <t>95</t>
  </si>
  <si>
    <t>997221571</t>
  </si>
  <si>
    <t>Vodorovná doprava vybouraných hmot do 1 km</t>
  </si>
  <si>
    <t>345009256</t>
  </si>
  <si>
    <t>Vodorovná doprava vybouraných hmot bez naložení, ale se složením a s hrubým urovnáním na vzdálenost do 1 km</t>
  </si>
  <si>
    <t>23,65</t>
  </si>
  <si>
    <t>96</t>
  </si>
  <si>
    <t>997221579</t>
  </si>
  <si>
    <t>Příplatek ZKD 1 km u vodorovné dopravy vybouraných hmot</t>
  </si>
  <si>
    <t>1887085192</t>
  </si>
  <si>
    <t>Vodorovná doprava vybouraných hmot bez naložení, ale se složením a s hrubým urovnáním na vzdálenost Příplatek k ceně za každý další i započatý 1 km přes 1 km</t>
  </si>
  <si>
    <t>23,65*17</t>
  </si>
  <si>
    <t>97</t>
  </si>
  <si>
    <t>997221551</t>
  </si>
  <si>
    <t>Vodorovná doprava suti ze sypkých materiálů do 1 km</t>
  </si>
  <si>
    <t>795897147</t>
  </si>
  <si>
    <t>Vodorovná doprava suti bez naložení, ale se složením a s hrubým urovnáním ze sypkých materiálů, na vzdálenost do 1 km</t>
  </si>
  <si>
    <t>79,744+0,784</t>
  </si>
  <si>
    <t>98</t>
  </si>
  <si>
    <t>997221559R</t>
  </si>
  <si>
    <t>Příplatek ZKD 1 km u vodorovné dopravy suti ze sypkých materiálů 18km</t>
  </si>
  <si>
    <t>157590511</t>
  </si>
  <si>
    <t>Příplatek ZKD 1 km u vodorovné dopravy suti ze sypkých materiálů 10km</t>
  </si>
  <si>
    <t>17*80,528</t>
  </si>
  <si>
    <t>99</t>
  </si>
  <si>
    <t>997221561</t>
  </si>
  <si>
    <t>Vodorovná doprava suti z kusových materiálů do 1 km</t>
  </si>
  <si>
    <t>-1626741495</t>
  </si>
  <si>
    <t>Vodorovná doprava suti bez naložení, ale se složením a s hrubým urovnáním z kusových materiálů, na vzdálenost do 1 km</t>
  </si>
  <si>
    <t>348,32</t>
  </si>
  <si>
    <t>100</t>
  </si>
  <si>
    <t>997221569R01</t>
  </si>
  <si>
    <t>Příplatek ZKD 1 km u vodorovné dopravy suti z kusových materiálů 18km</t>
  </si>
  <si>
    <t>-758747255</t>
  </si>
  <si>
    <t>Příplatek ZKD 1 km u vodorovné dopravy suti z kusových materiálů</t>
  </si>
  <si>
    <t>Poznámka k položce:_x000d_
do 2 km</t>
  </si>
  <si>
    <t>348,32*17</t>
  </si>
  <si>
    <t>101</t>
  </si>
  <si>
    <t>997221815</t>
  </si>
  <si>
    <t>Poplatek za uložení na skládce (skládkovné) stavebního odpadu betonového kód odpadu 170 101</t>
  </si>
  <si>
    <t>-1367714673</t>
  </si>
  <si>
    <t>Poplatek za uložení stavebního odpadu na skládce (skládkovné) z prostého betonu zatříděného do Katalogu odpadů pod kódem 170 101</t>
  </si>
  <si>
    <t>102</t>
  </si>
  <si>
    <t>997221825</t>
  </si>
  <si>
    <t>Poplatek za uložení na skládce (skládkovné) stavebního odpadu železobetonového kód odpadu 170 101</t>
  </si>
  <si>
    <t>-594247197</t>
  </si>
  <si>
    <t>Poplatek za uložení stavebního odpadu na skládce (skládkovné) z armovaného betonu zatříděného do Katalogu odpadů pod kódem 170 101</t>
  </si>
  <si>
    <t>3,65</t>
  </si>
  <si>
    <t>103</t>
  </si>
  <si>
    <t>997221845</t>
  </si>
  <si>
    <t>Poplatek za uložení na skládce (skládkovné) odpadu asfaltového bez dehtu kód odpadu 170 302</t>
  </si>
  <si>
    <t>743618307</t>
  </si>
  <si>
    <t>Poplatek za uložení stavebního odpadu na skládce (skládkovné) asfaltového bez obsahu dehtu zatříděného do Katalogu odpadů pod kódem 170 302</t>
  </si>
  <si>
    <t>80,528</t>
  </si>
  <si>
    <t>104</t>
  </si>
  <si>
    <t>997221855</t>
  </si>
  <si>
    <t>Poplatek za uložení na skládce (skládkovné) zeminy a kameniva kód odpadu 170 504</t>
  </si>
  <si>
    <t>-1468309733</t>
  </si>
  <si>
    <t>998</t>
  </si>
  <si>
    <t>Přesun hmot</t>
  </si>
  <si>
    <t>105</t>
  </si>
  <si>
    <t>998274101</t>
  </si>
  <si>
    <t>Přesun hmot pro trubní vedení z trub betonových otevřený výkop</t>
  </si>
  <si>
    <t>-1198543539</t>
  </si>
  <si>
    <t>Přesun hmot pro trubní vedení hloubené z trub betonových nebo železobetonových pro vodovody nebo kanalizace v otevřeném výkopu dopravní vzdálenost do 15 m</t>
  </si>
  <si>
    <t>5,62+3,105+5,543+1,705+0,07+0,36+0,555+0,29+0,2+0,4+0,135+0,015+0,29+0,3+0,015</t>
  </si>
  <si>
    <t>106</t>
  </si>
  <si>
    <t>998276101</t>
  </si>
  <si>
    <t>Přesun hmot pro trubní vedení z trub z plastických hmot otevřený výkop</t>
  </si>
  <si>
    <t>-1535055940</t>
  </si>
  <si>
    <t>Přesun hmot pro trubní vedení hloubené z trub z plastických hmot nebo sklolaminátových pro vodovody nebo kanalizace v otevřeném výkopu dopravní vzdálenost do 15 m</t>
  </si>
  <si>
    <t>0,066+0,01+0,003+0,003+0,004+0,008</t>
  </si>
  <si>
    <t>107</t>
  </si>
  <si>
    <t>998225111</t>
  </si>
  <si>
    <t>Přesun hmot pro pozemní komunikace s krytem z kamene, monolitickým betonovým nebo živičným</t>
  </si>
  <si>
    <t>1779286484</t>
  </si>
  <si>
    <t>Přesun hmot pro komunikace s krytem z kameniva, monolitickým betonovým nebo živičným dopravní vzdálenost do 200 m jakékoliv délky objektu</t>
  </si>
  <si>
    <t>272,695-18,603-0,094</t>
  </si>
  <si>
    <t>70.2 - VRN</t>
  </si>
  <si>
    <t>S4A,s.r.o.</t>
  </si>
  <si>
    <t>VRN - Vedlejší rozpočtové náklady</t>
  </si>
  <si>
    <t xml:space="preserve">    0 - Vedlejší rozpočtové náklady</t>
  </si>
  <si>
    <t>Vedlejší rozpočtové náklady</t>
  </si>
  <si>
    <t>010001000</t>
  </si>
  <si>
    <t>Průzkumné, geodetické a projektové práce</t>
  </si>
  <si>
    <t>Kč</t>
  </si>
  <si>
    <t>1024</t>
  </si>
  <si>
    <t>-349185788</t>
  </si>
  <si>
    <t>Základní rozdělení průvodních činností a nákladů průzkumné geodetické a projektové práce</t>
  </si>
  <si>
    <t xml:space="preserve">Poznámka k položce:_x000d_
V této položce jsou zahrnuty také náklady na zkoušky vylouhovatelnosti před uložením na skládku   Dále náklady související se zjištěním výskytu sítí - sondy, zaměření. Zkoušky únosnosti zemní pláně a geotechnický dozor na stavbě. Geometrický plán</t>
  </si>
  <si>
    <t>020001000</t>
  </si>
  <si>
    <t>Příprava staveniště</t>
  </si>
  <si>
    <t>875011108</t>
  </si>
  <si>
    <t>Základní rozdělení průvodních činností a nákladů příprava staveniště</t>
  </si>
  <si>
    <t>030001000</t>
  </si>
  <si>
    <t>Zařízení staveniště 3% z ceny díla</t>
  </si>
  <si>
    <t>1167454880</t>
  </si>
  <si>
    <t>Základní rozdělení průvodních činností a nákladů zařízení staveniště</t>
  </si>
  <si>
    <t xml:space="preserve">Poznámka k položce:_x000d_
v rámci zařízení staveniště -  provizorní cesty, opatření proti prašnosti,..</t>
  </si>
  <si>
    <t>040001000</t>
  </si>
  <si>
    <t>Inženýrská činnost</t>
  </si>
  <si>
    <t>-40308985</t>
  </si>
  <si>
    <t>Základní rozdělení průvodních činností a nákladů inženýrská činnost</t>
  </si>
  <si>
    <t>Poznámka k položce:_x000d_
Je v tom také zahrnut geotechnický dozor při pokládce aktivní zóny. Vytyčení sítí._x000d_
Zajištění povolení a DIO.</t>
  </si>
  <si>
    <t>050001000ROO</t>
  </si>
  <si>
    <t>Finanční náklady</t>
  </si>
  <si>
    <t>2035445555</t>
  </si>
  <si>
    <t>Základní rozdělení průvodních činností a nákladů finanční náklady</t>
  </si>
  <si>
    <t>060001000</t>
  </si>
  <si>
    <t>Územní vlivy</t>
  </si>
  <si>
    <t>-2080741440</t>
  </si>
  <si>
    <t>Základní rozdělení průvodních činností a nákladů územní vlivy</t>
  </si>
  <si>
    <t xml:space="preserve">Poznámka k položce:_x000d_
Obsahuje třeba zajištění materiálů na mezideponii. Čerpání vody ze staveniště, špatné klimatické podmínky a i jiné vlivy. Dále se jedná o stísněné podmínky a další vlivy. Zajištění větví a kořenů. </t>
  </si>
  <si>
    <t>070001000</t>
  </si>
  <si>
    <t>Provozní vlivy</t>
  </si>
  <si>
    <t>-1854141009</t>
  </si>
  <si>
    <t>Základní rozdělení průvodních činností a nákladů provozní vlivy</t>
  </si>
  <si>
    <t>Poznámka k položce:_x000d_
Tato položka zapracovává mimo jiné náklady související s pracemi v ochranných pásmech sítí. Vybudování provizorních cest. Provoz chodců a zajištění přístupu do objektů. Přístup IZS.</t>
  </si>
  <si>
    <t>080001000</t>
  </si>
  <si>
    <t>Přesun stavebních kapacit</t>
  </si>
  <si>
    <t>-269895474</t>
  </si>
  <si>
    <t>Základní rozdělení průvodních činností a nákladů přesun stavebních kapacit</t>
  </si>
  <si>
    <t>090001000</t>
  </si>
  <si>
    <t>Ostatní náklady</t>
  </si>
  <si>
    <t>262144</t>
  </si>
  <si>
    <t>25563963</t>
  </si>
  <si>
    <t>Základní rozdělení průvodních činností a nákladů ostatní náklady</t>
  </si>
  <si>
    <t>Poznámka k položce:_x000d_
Práce související s propustkem a napojením uličních vpustí. Zjištění hloubek a možností uložení.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</si>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</sst>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33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</row>
    <row r="35" s="1" customFormat="1" ht="25.92" customHeight="1">
      <c r="B35" s="37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70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Zpracování projektové dokumentace na rekonstrukci komunikace v ul. Hnykova, Kolín - Sendražice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Kolín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66" t="str">
        <f>IF(AN8= "","",AN8)</f>
        <v>27. 3. 2019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Město Kolín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67" t="str">
        <f>IF(E17="","",E17)</f>
        <v>Ing. lucie Dvořáková</v>
      </c>
      <c r="AN49" s="38"/>
      <c r="AO49" s="38"/>
      <c r="AP49" s="38"/>
      <c r="AQ49" s="38"/>
      <c r="AR49" s="42"/>
      <c r="AS49" s="68" t="s">
        <v>52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67" t="str">
        <f>IF(E20="","",E20)</f>
        <v>s4a, s.r.o.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53</v>
      </c>
      <c r="D52" s="81"/>
      <c r="E52" s="81"/>
      <c r="F52" s="81"/>
      <c r="G52" s="81"/>
      <c r="H52" s="82"/>
      <c r="I52" s="83" t="s">
        <v>54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55</v>
      </c>
      <c r="AH52" s="81"/>
      <c r="AI52" s="81"/>
      <c r="AJ52" s="81"/>
      <c r="AK52" s="81"/>
      <c r="AL52" s="81"/>
      <c r="AM52" s="81"/>
      <c r="AN52" s="83" t="s">
        <v>56</v>
      </c>
      <c r="AO52" s="81"/>
      <c r="AP52" s="81"/>
      <c r="AQ52" s="85" t="s">
        <v>57</v>
      </c>
      <c r="AR52" s="42"/>
      <c r="AS52" s="86" t="s">
        <v>58</v>
      </c>
      <c r="AT52" s="87" t="s">
        <v>59</v>
      </c>
      <c r="AU52" s="87" t="s">
        <v>60</v>
      </c>
      <c r="AV52" s="87" t="s">
        <v>61</v>
      </c>
      <c r="AW52" s="87" t="s">
        <v>62</v>
      </c>
      <c r="AX52" s="87" t="s">
        <v>63</v>
      </c>
      <c r="AY52" s="87" t="s">
        <v>64</v>
      </c>
      <c r="AZ52" s="87" t="s">
        <v>65</v>
      </c>
      <c r="BA52" s="87" t="s">
        <v>66</v>
      </c>
      <c r="BB52" s="87" t="s">
        <v>67</v>
      </c>
      <c r="BC52" s="87" t="s">
        <v>68</v>
      </c>
      <c r="BD52" s="88" t="s">
        <v>69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70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ROUND(SUM(AG55:AG56),2)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19</v>
      </c>
      <c r="AR54" s="98"/>
      <c r="AS54" s="99">
        <f>ROUND(SUM(AS55:AS56),2)</f>
        <v>0</v>
      </c>
      <c r="AT54" s="100">
        <f>ROUND(SUM(AV54:AW54),2)</f>
        <v>0</v>
      </c>
      <c r="AU54" s="101">
        <f>ROUND(SUM(AU55:AU56),5)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ROUND(SUM(AZ55:AZ56),2)</f>
        <v>0</v>
      </c>
      <c r="BA54" s="100">
        <f>ROUND(SUM(BA55:BA56),2)</f>
        <v>0</v>
      </c>
      <c r="BB54" s="100">
        <f>ROUND(SUM(BB55:BB56),2)</f>
        <v>0</v>
      </c>
      <c r="BC54" s="100">
        <f>ROUND(SUM(BC55:BC56),2)</f>
        <v>0</v>
      </c>
      <c r="BD54" s="102">
        <f>ROUND(SUM(BD55:BD56),2)</f>
        <v>0</v>
      </c>
      <c r="BS54" s="103" t="s">
        <v>71</v>
      </c>
      <c r="BT54" s="103" t="s">
        <v>72</v>
      </c>
      <c r="BU54" s="104" t="s">
        <v>73</v>
      </c>
      <c r="BV54" s="103" t="s">
        <v>74</v>
      </c>
      <c r="BW54" s="103" t="s">
        <v>5</v>
      </c>
      <c r="BX54" s="103" t="s">
        <v>75</v>
      </c>
      <c r="CL54" s="103" t="s">
        <v>19</v>
      </c>
    </row>
    <row r="55" s="5" customFormat="1" ht="16.5" customHeight="1">
      <c r="A55" s="105" t="s">
        <v>76</v>
      </c>
      <c r="B55" s="106"/>
      <c r="C55" s="107"/>
      <c r="D55" s="108" t="s">
        <v>77</v>
      </c>
      <c r="E55" s="108"/>
      <c r="F55" s="108"/>
      <c r="G55" s="108"/>
      <c r="H55" s="108"/>
      <c r="I55" s="109"/>
      <c r="J55" s="108" t="s">
        <v>78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'70.1 - Stavební úpravy ko...'!J30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79</v>
      </c>
      <c r="AR55" s="112"/>
      <c r="AS55" s="113">
        <v>0</v>
      </c>
      <c r="AT55" s="114">
        <f>ROUND(SUM(AV55:AW55),2)</f>
        <v>0</v>
      </c>
      <c r="AU55" s="115">
        <f>'70.1 - Stavební úpravy ko...'!P86</f>
        <v>0</v>
      </c>
      <c r="AV55" s="114">
        <f>'70.1 - Stavební úpravy ko...'!J33</f>
        <v>0</v>
      </c>
      <c r="AW55" s="114">
        <f>'70.1 - Stavební úpravy ko...'!J34</f>
        <v>0</v>
      </c>
      <c r="AX55" s="114">
        <f>'70.1 - Stavební úpravy ko...'!J35</f>
        <v>0</v>
      </c>
      <c r="AY55" s="114">
        <f>'70.1 - Stavební úpravy ko...'!J36</f>
        <v>0</v>
      </c>
      <c r="AZ55" s="114">
        <f>'70.1 - Stavební úpravy ko...'!F33</f>
        <v>0</v>
      </c>
      <c r="BA55" s="114">
        <f>'70.1 - Stavební úpravy ko...'!F34</f>
        <v>0</v>
      </c>
      <c r="BB55" s="114">
        <f>'70.1 - Stavební úpravy ko...'!F35</f>
        <v>0</v>
      </c>
      <c r="BC55" s="114">
        <f>'70.1 - Stavební úpravy ko...'!F36</f>
        <v>0</v>
      </c>
      <c r="BD55" s="116">
        <f>'70.1 - Stavební úpravy ko...'!F37</f>
        <v>0</v>
      </c>
      <c r="BT55" s="117" t="s">
        <v>80</v>
      </c>
      <c r="BV55" s="117" t="s">
        <v>74</v>
      </c>
      <c r="BW55" s="117" t="s">
        <v>81</v>
      </c>
      <c r="BX55" s="117" t="s">
        <v>5</v>
      </c>
      <c r="CL55" s="117" t="s">
        <v>82</v>
      </c>
      <c r="CM55" s="117" t="s">
        <v>83</v>
      </c>
    </row>
    <row r="56" s="5" customFormat="1" ht="16.5" customHeight="1">
      <c r="A56" s="105" t="s">
        <v>76</v>
      </c>
      <c r="B56" s="106"/>
      <c r="C56" s="107"/>
      <c r="D56" s="108" t="s">
        <v>84</v>
      </c>
      <c r="E56" s="108"/>
      <c r="F56" s="108"/>
      <c r="G56" s="108"/>
      <c r="H56" s="108"/>
      <c r="I56" s="109"/>
      <c r="J56" s="108" t="s">
        <v>85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'70.2 - VRN'!J30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86</v>
      </c>
      <c r="AR56" s="112"/>
      <c r="AS56" s="118">
        <v>0</v>
      </c>
      <c r="AT56" s="119">
        <f>ROUND(SUM(AV56:AW56),2)</f>
        <v>0</v>
      </c>
      <c r="AU56" s="120">
        <f>'70.2 - VRN'!P81</f>
        <v>0</v>
      </c>
      <c r="AV56" s="119">
        <f>'70.2 - VRN'!J33</f>
        <v>0</v>
      </c>
      <c r="AW56" s="119">
        <f>'70.2 - VRN'!J34</f>
        <v>0</v>
      </c>
      <c r="AX56" s="119">
        <f>'70.2 - VRN'!J35</f>
        <v>0</v>
      </c>
      <c r="AY56" s="119">
        <f>'70.2 - VRN'!J36</f>
        <v>0</v>
      </c>
      <c r="AZ56" s="119">
        <f>'70.2 - VRN'!F33</f>
        <v>0</v>
      </c>
      <c r="BA56" s="119">
        <f>'70.2 - VRN'!F34</f>
        <v>0</v>
      </c>
      <c r="BB56" s="119">
        <f>'70.2 - VRN'!F35</f>
        <v>0</v>
      </c>
      <c r="BC56" s="119">
        <f>'70.2 - VRN'!F36</f>
        <v>0</v>
      </c>
      <c r="BD56" s="121">
        <f>'70.2 - VRN'!F37</f>
        <v>0</v>
      </c>
      <c r="BT56" s="117" t="s">
        <v>80</v>
      </c>
      <c r="BV56" s="117" t="s">
        <v>74</v>
      </c>
      <c r="BW56" s="117" t="s">
        <v>87</v>
      </c>
      <c r="BX56" s="117" t="s">
        <v>5</v>
      </c>
      <c r="CL56" s="117" t="s">
        <v>19</v>
      </c>
      <c r="CM56" s="117" t="s">
        <v>83</v>
      </c>
    </row>
    <row r="57" s="1" customFormat="1" ht="30" customHeigh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</row>
    <row r="58" s="1" customFormat="1" ht="6.96" customHeight="1"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2"/>
    </row>
  </sheetData>
  <sheetProtection sheet="1" formatColumns="0" formatRows="0" objects="1" scenarios="1" spinCount="100000" saltValue="1xfxAYNTN5A5ur17e19lQkGS4+nwLHA9cF1zw3+ingT6BEuF04XgJ019jHJdWR+M3Bqed2mGQy3AFg5alAbKMA==" hashValue="R6rUmKyPD0iMx5vzYo2kO34hPFWO+LtxvY1CSS+RGOcj75e5ZCFeFoSHOKHGSNLhPVPfAfVgM2SSfJ1Oxozamw==" algorithmName="SHA-512" password="CC35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70.1 - Stavební úpravy ko...'!C2" display="/"/>
    <hyperlink ref="A56" location="'70.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81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83</v>
      </c>
    </row>
    <row r="4" ht="24.96" customHeight="1">
      <c r="B4" s="19"/>
      <c r="D4" s="126" t="s">
        <v>88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7" t="s">
        <v>16</v>
      </c>
      <c r="L6" s="19"/>
    </row>
    <row r="7" ht="16.5" customHeight="1">
      <c r="B7" s="19"/>
      <c r="E7" s="128" t="str">
        <f>'Rekapitulace stavby'!K6</f>
        <v>Zpracování projektové dokumentace na rekonstrukci komunikace v ul. Hnykova, Kolín - Sendražice</v>
      </c>
      <c r="F7" s="127"/>
      <c r="G7" s="127"/>
      <c r="H7" s="127"/>
      <c r="L7" s="19"/>
    </row>
    <row r="8" s="1" customFormat="1" ht="12" customHeight="1">
      <c r="B8" s="42"/>
      <c r="D8" s="127" t="s">
        <v>89</v>
      </c>
      <c r="I8" s="129"/>
      <c r="L8" s="42"/>
    </row>
    <row r="9" s="1" customFormat="1" ht="36.96" customHeight="1">
      <c r="B9" s="42"/>
      <c r="E9" s="130" t="s">
        <v>90</v>
      </c>
      <c r="F9" s="1"/>
      <c r="G9" s="1"/>
      <c r="H9" s="1"/>
      <c r="I9" s="129"/>
      <c r="L9" s="42"/>
    </row>
    <row r="10" s="1" customFormat="1">
      <c r="B10" s="42"/>
      <c r="I10" s="129"/>
      <c r="L10" s="42"/>
    </row>
    <row r="11" s="1" customFormat="1" ht="12" customHeight="1">
      <c r="B11" s="42"/>
      <c r="D11" s="127" t="s">
        <v>18</v>
      </c>
      <c r="F11" s="16" t="s">
        <v>82</v>
      </c>
      <c r="I11" s="131" t="s">
        <v>20</v>
      </c>
      <c r="J11" s="16" t="s">
        <v>19</v>
      </c>
      <c r="L11" s="42"/>
    </row>
    <row r="12" s="1" customFormat="1" ht="12" customHeight="1">
      <c r="B12" s="42"/>
      <c r="D12" s="127" t="s">
        <v>21</v>
      </c>
      <c r="F12" s="16" t="s">
        <v>22</v>
      </c>
      <c r="I12" s="131" t="s">
        <v>23</v>
      </c>
      <c r="J12" s="132" t="str">
        <f>'Rekapitulace stavby'!AN8</f>
        <v>27. 3. 2019</v>
      </c>
      <c r="L12" s="42"/>
    </row>
    <row r="13" s="1" customFormat="1" ht="10.8" customHeight="1">
      <c r="B13" s="42"/>
      <c r="I13" s="129"/>
      <c r="L13" s="42"/>
    </row>
    <row r="14" s="1" customFormat="1" ht="12" customHeight="1">
      <c r="B14" s="42"/>
      <c r="D14" s="127" t="s">
        <v>25</v>
      </c>
      <c r="I14" s="131" t="s">
        <v>26</v>
      </c>
      <c r="J14" s="16" t="s">
        <v>19</v>
      </c>
      <c r="L14" s="42"/>
    </row>
    <row r="15" s="1" customFormat="1" ht="18" customHeight="1">
      <c r="B15" s="42"/>
      <c r="E15" s="16" t="s">
        <v>27</v>
      </c>
      <c r="I15" s="131" t="s">
        <v>28</v>
      </c>
      <c r="J15" s="16" t="s">
        <v>19</v>
      </c>
      <c r="L15" s="42"/>
    </row>
    <row r="16" s="1" customFormat="1" ht="6.96" customHeight="1">
      <c r="B16" s="42"/>
      <c r="I16" s="129"/>
      <c r="L16" s="42"/>
    </row>
    <row r="17" s="1" customFormat="1" ht="12" customHeight="1">
      <c r="B17" s="42"/>
      <c r="D17" s="127" t="s">
        <v>29</v>
      </c>
      <c r="I17" s="131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29"/>
      <c r="L19" s="42"/>
    </row>
    <row r="20" s="1" customFormat="1" ht="12" customHeight="1">
      <c r="B20" s="42"/>
      <c r="D20" s="127" t="s">
        <v>31</v>
      </c>
      <c r="I20" s="131" t="s">
        <v>26</v>
      </c>
      <c r="J20" s="16" t="s">
        <v>19</v>
      </c>
      <c r="L20" s="42"/>
    </row>
    <row r="21" s="1" customFormat="1" ht="18" customHeight="1">
      <c r="B21" s="42"/>
      <c r="E21" s="16" t="s">
        <v>91</v>
      </c>
      <c r="I21" s="131" t="s">
        <v>28</v>
      </c>
      <c r="J21" s="16" t="s">
        <v>19</v>
      </c>
      <c r="L21" s="42"/>
    </row>
    <row r="22" s="1" customFormat="1" ht="6.96" customHeight="1">
      <c r="B22" s="42"/>
      <c r="I22" s="129"/>
      <c r="L22" s="42"/>
    </row>
    <row r="23" s="1" customFormat="1" ht="12" customHeight="1">
      <c r="B23" s="42"/>
      <c r="D23" s="127" t="s">
        <v>34</v>
      </c>
      <c r="I23" s="131" t="s">
        <v>26</v>
      </c>
      <c r="J23" s="16" t="s">
        <v>92</v>
      </c>
      <c r="L23" s="42"/>
    </row>
    <row r="24" s="1" customFormat="1" ht="18" customHeight="1">
      <c r="B24" s="42"/>
      <c r="E24" s="16" t="s">
        <v>93</v>
      </c>
      <c r="I24" s="131" t="s">
        <v>28</v>
      </c>
      <c r="J24" s="16" t="s">
        <v>19</v>
      </c>
      <c r="L24" s="42"/>
    </row>
    <row r="25" s="1" customFormat="1" ht="6.96" customHeight="1">
      <c r="B25" s="42"/>
      <c r="I25" s="129"/>
      <c r="L25" s="42"/>
    </row>
    <row r="26" s="1" customFormat="1" ht="12" customHeight="1">
      <c r="B26" s="42"/>
      <c r="D26" s="127" t="s">
        <v>36</v>
      </c>
      <c r="I26" s="129"/>
      <c r="L26" s="42"/>
    </row>
    <row r="27" s="6" customFormat="1" ht="16.5" customHeight="1">
      <c r="B27" s="133"/>
      <c r="E27" s="134" t="s">
        <v>19</v>
      </c>
      <c r="F27" s="134"/>
      <c r="G27" s="134"/>
      <c r="H27" s="134"/>
      <c r="I27" s="135"/>
      <c r="L27" s="133"/>
    </row>
    <row r="28" s="1" customFormat="1" ht="6.96" customHeight="1">
      <c r="B28" s="42"/>
      <c r="I28" s="129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s="1" customFormat="1" ht="25.44" customHeight="1">
      <c r="B30" s="42"/>
      <c r="D30" s="137" t="s">
        <v>38</v>
      </c>
      <c r="I30" s="129"/>
      <c r="J30" s="138">
        <f>ROUND(J86,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s="1" customFormat="1" ht="14.4" customHeight="1">
      <c r="B32" s="42"/>
      <c r="F32" s="139" t="s">
        <v>40</v>
      </c>
      <c r="I32" s="140" t="s">
        <v>39</v>
      </c>
      <c r="J32" s="139" t="s">
        <v>41</v>
      </c>
      <c r="L32" s="42"/>
    </row>
    <row r="33" s="1" customFormat="1" ht="14.4" customHeight="1">
      <c r="B33" s="42"/>
      <c r="D33" s="127" t="s">
        <v>42</v>
      </c>
      <c r="E33" s="127" t="s">
        <v>43</v>
      </c>
      <c r="F33" s="141">
        <f>ROUND((SUM(BE86:BE463)),  2)</f>
        <v>0</v>
      </c>
      <c r="I33" s="142">
        <v>0.20999999999999999</v>
      </c>
      <c r="J33" s="141">
        <f>ROUND(((SUM(BE86:BE463))*I33),  2)</f>
        <v>0</v>
      </c>
      <c r="L33" s="42"/>
    </row>
    <row r="34" s="1" customFormat="1" ht="14.4" customHeight="1">
      <c r="B34" s="42"/>
      <c r="E34" s="127" t="s">
        <v>44</v>
      </c>
      <c r="F34" s="141">
        <f>ROUND((SUM(BF86:BF463)),  2)</f>
        <v>0</v>
      </c>
      <c r="I34" s="142">
        <v>0.14999999999999999</v>
      </c>
      <c r="J34" s="141">
        <f>ROUND(((SUM(BF86:BF463))*I34),  2)</f>
        <v>0</v>
      </c>
      <c r="L34" s="42"/>
    </row>
    <row r="35" hidden="1" s="1" customFormat="1" ht="14.4" customHeight="1">
      <c r="B35" s="42"/>
      <c r="E35" s="127" t="s">
        <v>45</v>
      </c>
      <c r="F35" s="141">
        <f>ROUND((SUM(BG86:BG463)),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46</v>
      </c>
      <c r="F36" s="141">
        <f>ROUND((SUM(BH86:BH463)),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47</v>
      </c>
      <c r="F37" s="141">
        <f>ROUND((SUM(BI86:BI463)),  2)</f>
        <v>0</v>
      </c>
      <c r="I37" s="142">
        <v>0</v>
      </c>
      <c r="J37" s="141">
        <f>0</f>
        <v>0</v>
      </c>
      <c r="L37" s="42"/>
    </row>
    <row r="38" s="1" customFormat="1" ht="6.96" customHeight="1">
      <c r="B38" s="42"/>
      <c r="I38" s="129"/>
      <c r="L38" s="42"/>
    </row>
    <row r="39" s="1" customFormat="1" ht="25.44" customHeight="1">
      <c r="B39" s="42"/>
      <c r="C39" s="143"/>
      <c r="D39" s="144" t="s">
        <v>48</v>
      </c>
      <c r="E39" s="145"/>
      <c r="F39" s="145"/>
      <c r="G39" s="146" t="s">
        <v>49</v>
      </c>
      <c r="H39" s="147" t="s">
        <v>50</v>
      </c>
      <c r="I39" s="148"/>
      <c r="J39" s="149">
        <f>SUM(J30:J37)</f>
        <v>0</v>
      </c>
      <c r="K39" s="150"/>
      <c r="L39" s="42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94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Zpracování projektové dokumentace na rekonstrukci komunikace v ul. Hnykova, Kolín - Sendražice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89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70.1 - Stavební úpravy komunikace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Kolín</v>
      </c>
      <c r="G52" s="38"/>
      <c r="H52" s="38"/>
      <c r="I52" s="131" t="s">
        <v>23</v>
      </c>
      <c r="J52" s="66" t="str">
        <f>IF(J12="","",J12)</f>
        <v>27. 3. 2019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1" t="s">
        <v>31</v>
      </c>
      <c r="J54" s="35" t="str">
        <f>E21</f>
        <v>Ing. Lucie Dvořáková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1" t="s">
        <v>34</v>
      </c>
      <c r="J55" s="35" t="str">
        <f>E24</f>
        <v>S4A, s.r.o.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95</v>
      </c>
      <c r="D57" s="159"/>
      <c r="E57" s="159"/>
      <c r="F57" s="159"/>
      <c r="G57" s="159"/>
      <c r="H57" s="159"/>
      <c r="I57" s="160"/>
      <c r="J57" s="161" t="s">
        <v>96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70</v>
      </c>
      <c r="D59" s="38"/>
      <c r="E59" s="38"/>
      <c r="F59" s="38"/>
      <c r="G59" s="38"/>
      <c r="H59" s="38"/>
      <c r="I59" s="129"/>
      <c r="J59" s="96">
        <f>J86</f>
        <v>0</v>
      </c>
      <c r="K59" s="38"/>
      <c r="L59" s="42"/>
      <c r="AU59" s="16" t="s">
        <v>97</v>
      </c>
    </row>
    <row r="60" s="7" customFormat="1" ht="24.96" customHeight="1">
      <c r="B60" s="163"/>
      <c r="C60" s="164"/>
      <c r="D60" s="165" t="s">
        <v>98</v>
      </c>
      <c r="E60" s="166"/>
      <c r="F60" s="166"/>
      <c r="G60" s="166"/>
      <c r="H60" s="166"/>
      <c r="I60" s="167"/>
      <c r="J60" s="168">
        <f>J87</f>
        <v>0</v>
      </c>
      <c r="K60" s="164"/>
      <c r="L60" s="169"/>
    </row>
    <row r="61" s="8" customFormat="1" ht="19.92" customHeight="1">
      <c r="B61" s="170"/>
      <c r="C61" s="171"/>
      <c r="D61" s="172" t="s">
        <v>99</v>
      </c>
      <c r="E61" s="173"/>
      <c r="F61" s="173"/>
      <c r="G61" s="173"/>
      <c r="H61" s="173"/>
      <c r="I61" s="174"/>
      <c r="J61" s="175">
        <f>J88</f>
        <v>0</v>
      </c>
      <c r="K61" s="171"/>
      <c r="L61" s="176"/>
    </row>
    <row r="62" s="8" customFormat="1" ht="19.92" customHeight="1">
      <c r="B62" s="170"/>
      <c r="C62" s="171"/>
      <c r="D62" s="172" t="s">
        <v>100</v>
      </c>
      <c r="E62" s="173"/>
      <c r="F62" s="173"/>
      <c r="G62" s="173"/>
      <c r="H62" s="173"/>
      <c r="I62" s="174"/>
      <c r="J62" s="175">
        <f>J183</f>
        <v>0</v>
      </c>
      <c r="K62" s="171"/>
      <c r="L62" s="176"/>
    </row>
    <row r="63" s="8" customFormat="1" ht="19.92" customHeight="1">
      <c r="B63" s="170"/>
      <c r="C63" s="171"/>
      <c r="D63" s="172" t="s">
        <v>101</v>
      </c>
      <c r="E63" s="173"/>
      <c r="F63" s="173"/>
      <c r="G63" s="173"/>
      <c r="H63" s="173"/>
      <c r="I63" s="174"/>
      <c r="J63" s="175">
        <f>J221</f>
        <v>0</v>
      </c>
      <c r="K63" s="171"/>
      <c r="L63" s="176"/>
    </row>
    <row r="64" s="8" customFormat="1" ht="19.92" customHeight="1">
      <c r="B64" s="170"/>
      <c r="C64" s="171"/>
      <c r="D64" s="172" t="s">
        <v>102</v>
      </c>
      <c r="E64" s="173"/>
      <c r="F64" s="173"/>
      <c r="G64" s="173"/>
      <c r="H64" s="173"/>
      <c r="I64" s="174"/>
      <c r="J64" s="175">
        <f>J366</f>
        <v>0</v>
      </c>
      <c r="K64" s="171"/>
      <c r="L64" s="176"/>
    </row>
    <row r="65" s="8" customFormat="1" ht="19.92" customHeight="1">
      <c r="B65" s="170"/>
      <c r="C65" s="171"/>
      <c r="D65" s="172" t="s">
        <v>103</v>
      </c>
      <c r="E65" s="173"/>
      <c r="F65" s="173"/>
      <c r="G65" s="173"/>
      <c r="H65" s="173"/>
      <c r="I65" s="174"/>
      <c r="J65" s="175">
        <f>J422</f>
        <v>0</v>
      </c>
      <c r="K65" s="171"/>
      <c r="L65" s="176"/>
    </row>
    <row r="66" s="8" customFormat="1" ht="19.92" customHeight="1">
      <c r="B66" s="170"/>
      <c r="C66" s="171"/>
      <c r="D66" s="172" t="s">
        <v>104</v>
      </c>
      <c r="E66" s="173"/>
      <c r="F66" s="173"/>
      <c r="G66" s="173"/>
      <c r="H66" s="173"/>
      <c r="I66" s="174"/>
      <c r="J66" s="175">
        <f>J454</f>
        <v>0</v>
      </c>
      <c r="K66" s="171"/>
      <c r="L66" s="176"/>
    </row>
    <row r="67" s="1" customFormat="1" ht="21.84" customHeight="1">
      <c r="B67" s="37"/>
      <c r="C67" s="38"/>
      <c r="D67" s="38"/>
      <c r="E67" s="38"/>
      <c r="F67" s="38"/>
      <c r="G67" s="38"/>
      <c r="H67" s="38"/>
      <c r="I67" s="129"/>
      <c r="J67" s="38"/>
      <c r="K67" s="38"/>
      <c r="L67" s="42"/>
    </row>
    <row r="68" s="1" customFormat="1" ht="6.96" customHeight="1">
      <c r="B68" s="56"/>
      <c r="C68" s="57"/>
      <c r="D68" s="57"/>
      <c r="E68" s="57"/>
      <c r="F68" s="57"/>
      <c r="G68" s="57"/>
      <c r="H68" s="57"/>
      <c r="I68" s="153"/>
      <c r="J68" s="57"/>
      <c r="K68" s="57"/>
      <c r="L68" s="42"/>
    </row>
    <row r="72" s="1" customFormat="1" ht="6.96" customHeight="1">
      <c r="B72" s="58"/>
      <c r="C72" s="59"/>
      <c r="D72" s="59"/>
      <c r="E72" s="59"/>
      <c r="F72" s="59"/>
      <c r="G72" s="59"/>
      <c r="H72" s="59"/>
      <c r="I72" s="156"/>
      <c r="J72" s="59"/>
      <c r="K72" s="59"/>
      <c r="L72" s="42"/>
    </row>
    <row r="73" s="1" customFormat="1" ht="24.96" customHeight="1">
      <c r="B73" s="37"/>
      <c r="C73" s="22" t="s">
        <v>105</v>
      </c>
      <c r="D73" s="38"/>
      <c r="E73" s="38"/>
      <c r="F73" s="38"/>
      <c r="G73" s="38"/>
      <c r="H73" s="38"/>
      <c r="I73" s="129"/>
      <c r="J73" s="38"/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29"/>
      <c r="J74" s="38"/>
      <c r="K74" s="38"/>
      <c r="L74" s="42"/>
    </row>
    <row r="75" s="1" customFormat="1" ht="12" customHeight="1">
      <c r="B75" s="37"/>
      <c r="C75" s="31" t="s">
        <v>16</v>
      </c>
      <c r="D75" s="38"/>
      <c r="E75" s="38"/>
      <c r="F75" s="38"/>
      <c r="G75" s="38"/>
      <c r="H75" s="38"/>
      <c r="I75" s="129"/>
      <c r="J75" s="38"/>
      <c r="K75" s="38"/>
      <c r="L75" s="42"/>
    </row>
    <row r="76" s="1" customFormat="1" ht="16.5" customHeight="1">
      <c r="B76" s="37"/>
      <c r="C76" s="38"/>
      <c r="D76" s="38"/>
      <c r="E76" s="157" t="str">
        <f>E7</f>
        <v>Zpracování projektové dokumentace na rekonstrukci komunikace v ul. Hnykova, Kolín - Sendražice</v>
      </c>
      <c r="F76" s="31"/>
      <c r="G76" s="31"/>
      <c r="H76" s="31"/>
      <c r="I76" s="129"/>
      <c r="J76" s="38"/>
      <c r="K76" s="38"/>
      <c r="L76" s="42"/>
    </row>
    <row r="77" s="1" customFormat="1" ht="12" customHeight="1">
      <c r="B77" s="37"/>
      <c r="C77" s="31" t="s">
        <v>89</v>
      </c>
      <c r="D77" s="38"/>
      <c r="E77" s="38"/>
      <c r="F77" s="38"/>
      <c r="G77" s="38"/>
      <c r="H77" s="38"/>
      <c r="I77" s="129"/>
      <c r="J77" s="38"/>
      <c r="K77" s="38"/>
      <c r="L77" s="42"/>
    </row>
    <row r="78" s="1" customFormat="1" ht="16.5" customHeight="1">
      <c r="B78" s="37"/>
      <c r="C78" s="38"/>
      <c r="D78" s="38"/>
      <c r="E78" s="63" t="str">
        <f>E9</f>
        <v>70.1 - Stavební úpravy komunikace</v>
      </c>
      <c r="F78" s="38"/>
      <c r="G78" s="38"/>
      <c r="H78" s="38"/>
      <c r="I78" s="129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29"/>
      <c r="J79" s="38"/>
      <c r="K79" s="38"/>
      <c r="L79" s="42"/>
    </row>
    <row r="80" s="1" customFormat="1" ht="12" customHeight="1">
      <c r="B80" s="37"/>
      <c r="C80" s="31" t="s">
        <v>21</v>
      </c>
      <c r="D80" s="38"/>
      <c r="E80" s="38"/>
      <c r="F80" s="26" t="str">
        <f>F12</f>
        <v>Kolín</v>
      </c>
      <c r="G80" s="38"/>
      <c r="H80" s="38"/>
      <c r="I80" s="131" t="s">
        <v>23</v>
      </c>
      <c r="J80" s="66" t="str">
        <f>IF(J12="","",J12)</f>
        <v>27. 3. 2019</v>
      </c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29"/>
      <c r="J81" s="38"/>
      <c r="K81" s="38"/>
      <c r="L81" s="42"/>
    </row>
    <row r="82" s="1" customFormat="1" ht="13.65" customHeight="1">
      <c r="B82" s="37"/>
      <c r="C82" s="31" t="s">
        <v>25</v>
      </c>
      <c r="D82" s="38"/>
      <c r="E82" s="38"/>
      <c r="F82" s="26" t="str">
        <f>E15</f>
        <v>Město Kolín</v>
      </c>
      <c r="G82" s="38"/>
      <c r="H82" s="38"/>
      <c r="I82" s="131" t="s">
        <v>31</v>
      </c>
      <c r="J82" s="35" t="str">
        <f>E21</f>
        <v>Ing. Lucie Dvořáková</v>
      </c>
      <c r="K82" s="38"/>
      <c r="L82" s="42"/>
    </row>
    <row r="83" s="1" customFormat="1" ht="13.65" customHeight="1">
      <c r="B83" s="37"/>
      <c r="C83" s="31" t="s">
        <v>29</v>
      </c>
      <c r="D83" s="38"/>
      <c r="E83" s="38"/>
      <c r="F83" s="26" t="str">
        <f>IF(E18="","",E18)</f>
        <v>Vyplň údaj</v>
      </c>
      <c r="G83" s="38"/>
      <c r="H83" s="38"/>
      <c r="I83" s="131" t="s">
        <v>34</v>
      </c>
      <c r="J83" s="35" t="str">
        <f>E24</f>
        <v>S4A, s.r.o.</v>
      </c>
      <c r="K83" s="38"/>
      <c r="L83" s="42"/>
    </row>
    <row r="84" s="1" customFormat="1" ht="10.32" customHeight="1">
      <c r="B84" s="37"/>
      <c r="C84" s="38"/>
      <c r="D84" s="38"/>
      <c r="E84" s="38"/>
      <c r="F84" s="38"/>
      <c r="G84" s="38"/>
      <c r="H84" s="38"/>
      <c r="I84" s="129"/>
      <c r="J84" s="38"/>
      <c r="K84" s="38"/>
      <c r="L84" s="42"/>
    </row>
    <row r="85" s="9" customFormat="1" ht="29.28" customHeight="1">
      <c r="B85" s="177"/>
      <c r="C85" s="178" t="s">
        <v>106</v>
      </c>
      <c r="D85" s="179" t="s">
        <v>57</v>
      </c>
      <c r="E85" s="179" t="s">
        <v>53</v>
      </c>
      <c r="F85" s="179" t="s">
        <v>54</v>
      </c>
      <c r="G85" s="179" t="s">
        <v>107</v>
      </c>
      <c r="H85" s="179" t="s">
        <v>108</v>
      </c>
      <c r="I85" s="180" t="s">
        <v>109</v>
      </c>
      <c r="J85" s="181" t="s">
        <v>96</v>
      </c>
      <c r="K85" s="182" t="s">
        <v>110</v>
      </c>
      <c r="L85" s="183"/>
      <c r="M85" s="86" t="s">
        <v>19</v>
      </c>
      <c r="N85" s="87" t="s">
        <v>42</v>
      </c>
      <c r="O85" s="87" t="s">
        <v>111</v>
      </c>
      <c r="P85" s="87" t="s">
        <v>112</v>
      </c>
      <c r="Q85" s="87" t="s">
        <v>113</v>
      </c>
      <c r="R85" s="87" t="s">
        <v>114</v>
      </c>
      <c r="S85" s="87" t="s">
        <v>115</v>
      </c>
      <c r="T85" s="88" t="s">
        <v>116</v>
      </c>
    </row>
    <row r="86" s="1" customFormat="1" ht="22.8" customHeight="1">
      <c r="B86" s="37"/>
      <c r="C86" s="93" t="s">
        <v>117</v>
      </c>
      <c r="D86" s="38"/>
      <c r="E86" s="38"/>
      <c r="F86" s="38"/>
      <c r="G86" s="38"/>
      <c r="H86" s="38"/>
      <c r="I86" s="129"/>
      <c r="J86" s="184">
        <f>BK86</f>
        <v>0</v>
      </c>
      <c r="K86" s="38"/>
      <c r="L86" s="42"/>
      <c r="M86" s="89"/>
      <c r="N86" s="90"/>
      <c r="O86" s="90"/>
      <c r="P86" s="185">
        <f>P87</f>
        <v>0</v>
      </c>
      <c r="Q86" s="90"/>
      <c r="R86" s="185">
        <f>R87</f>
        <v>273.49678950000003</v>
      </c>
      <c r="S86" s="90"/>
      <c r="T86" s="186">
        <f>T87</f>
        <v>461.72400000000005</v>
      </c>
      <c r="AT86" s="16" t="s">
        <v>71</v>
      </c>
      <c r="AU86" s="16" t="s">
        <v>97</v>
      </c>
      <c r="BK86" s="187">
        <f>BK87</f>
        <v>0</v>
      </c>
    </row>
    <row r="87" s="10" customFormat="1" ht="25.92" customHeight="1">
      <c r="B87" s="188"/>
      <c r="C87" s="189"/>
      <c r="D87" s="190" t="s">
        <v>71</v>
      </c>
      <c r="E87" s="191" t="s">
        <v>118</v>
      </c>
      <c r="F87" s="191" t="s">
        <v>119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P88+P183+P221+P366+P422+P454</f>
        <v>0</v>
      </c>
      <c r="Q87" s="196"/>
      <c r="R87" s="197">
        <f>R88+R183+R221+R366+R422+R454</f>
        <v>273.49678950000003</v>
      </c>
      <c r="S87" s="196"/>
      <c r="T87" s="198">
        <f>T88+T183+T221+T366+T422+T454</f>
        <v>461.72400000000005</v>
      </c>
      <c r="AR87" s="199" t="s">
        <v>80</v>
      </c>
      <c r="AT87" s="200" t="s">
        <v>71</v>
      </c>
      <c r="AU87" s="200" t="s">
        <v>72</v>
      </c>
      <c r="AY87" s="199" t="s">
        <v>120</v>
      </c>
      <c r="BK87" s="201">
        <f>BK88+BK183+BK221+BK366+BK422+BK454</f>
        <v>0</v>
      </c>
    </row>
    <row r="88" s="10" customFormat="1" ht="22.8" customHeight="1">
      <c r="B88" s="188"/>
      <c r="C88" s="189"/>
      <c r="D88" s="190" t="s">
        <v>71</v>
      </c>
      <c r="E88" s="202" t="s">
        <v>80</v>
      </c>
      <c r="F88" s="202" t="s">
        <v>121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SUM(P89:P182)</f>
        <v>0</v>
      </c>
      <c r="Q88" s="196"/>
      <c r="R88" s="197">
        <f>SUM(R89:R182)</f>
        <v>0.44433</v>
      </c>
      <c r="S88" s="196"/>
      <c r="T88" s="198">
        <f>SUM(T89:T182)</f>
        <v>428.84800000000007</v>
      </c>
      <c r="AR88" s="199" t="s">
        <v>80</v>
      </c>
      <c r="AT88" s="200" t="s">
        <v>71</v>
      </c>
      <c r="AU88" s="200" t="s">
        <v>80</v>
      </c>
      <c r="AY88" s="199" t="s">
        <v>120</v>
      </c>
      <c r="BK88" s="201">
        <f>SUM(BK89:BK182)</f>
        <v>0</v>
      </c>
    </row>
    <row r="89" s="1" customFormat="1" ht="16.5" customHeight="1">
      <c r="B89" s="37"/>
      <c r="C89" s="204" t="s">
        <v>80</v>
      </c>
      <c r="D89" s="204" t="s">
        <v>122</v>
      </c>
      <c r="E89" s="205" t="s">
        <v>123</v>
      </c>
      <c r="F89" s="206" t="s">
        <v>124</v>
      </c>
      <c r="G89" s="207" t="s">
        <v>125</v>
      </c>
      <c r="H89" s="208">
        <v>622</v>
      </c>
      <c r="I89" s="209"/>
      <c r="J89" s="210">
        <f>ROUND(I89*H89,2)</f>
        <v>0</v>
      </c>
      <c r="K89" s="206" t="s">
        <v>126</v>
      </c>
      <c r="L89" s="42"/>
      <c r="M89" s="211" t="s">
        <v>19</v>
      </c>
      <c r="N89" s="212" t="s">
        <v>43</v>
      </c>
      <c r="O89" s="78"/>
      <c r="P89" s="213">
        <f>O89*H89</f>
        <v>0</v>
      </c>
      <c r="Q89" s="213">
        <v>0</v>
      </c>
      <c r="R89" s="213">
        <f>Q89*H89</f>
        <v>0</v>
      </c>
      <c r="S89" s="213">
        <v>0.56000000000000005</v>
      </c>
      <c r="T89" s="214">
        <f>S89*H89</f>
        <v>348.32000000000005</v>
      </c>
      <c r="AR89" s="16" t="s">
        <v>127</v>
      </c>
      <c r="AT89" s="16" t="s">
        <v>122</v>
      </c>
      <c r="AU89" s="16" t="s">
        <v>83</v>
      </c>
      <c r="AY89" s="16" t="s">
        <v>120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80</v>
      </c>
      <c r="BK89" s="215">
        <f>ROUND(I89*H89,2)</f>
        <v>0</v>
      </c>
      <c r="BL89" s="16" t="s">
        <v>127</v>
      </c>
      <c r="BM89" s="16" t="s">
        <v>128</v>
      </c>
    </row>
    <row r="90" s="1" customFormat="1">
      <c r="B90" s="37"/>
      <c r="C90" s="38"/>
      <c r="D90" s="216" t="s">
        <v>129</v>
      </c>
      <c r="E90" s="38"/>
      <c r="F90" s="217" t="s">
        <v>130</v>
      </c>
      <c r="G90" s="38"/>
      <c r="H90" s="38"/>
      <c r="I90" s="129"/>
      <c r="J90" s="38"/>
      <c r="K90" s="38"/>
      <c r="L90" s="42"/>
      <c r="M90" s="218"/>
      <c r="N90" s="78"/>
      <c r="O90" s="78"/>
      <c r="P90" s="78"/>
      <c r="Q90" s="78"/>
      <c r="R90" s="78"/>
      <c r="S90" s="78"/>
      <c r="T90" s="79"/>
      <c r="AT90" s="16" t="s">
        <v>129</v>
      </c>
      <c r="AU90" s="16" t="s">
        <v>83</v>
      </c>
    </row>
    <row r="91" s="1" customFormat="1">
      <c r="B91" s="37"/>
      <c r="C91" s="38"/>
      <c r="D91" s="216" t="s">
        <v>131</v>
      </c>
      <c r="E91" s="38"/>
      <c r="F91" s="219" t="s">
        <v>132</v>
      </c>
      <c r="G91" s="38"/>
      <c r="H91" s="38"/>
      <c r="I91" s="129"/>
      <c r="J91" s="38"/>
      <c r="K91" s="38"/>
      <c r="L91" s="42"/>
      <c r="M91" s="218"/>
      <c r="N91" s="78"/>
      <c r="O91" s="78"/>
      <c r="P91" s="78"/>
      <c r="Q91" s="78"/>
      <c r="R91" s="78"/>
      <c r="S91" s="78"/>
      <c r="T91" s="79"/>
      <c r="AT91" s="16" t="s">
        <v>131</v>
      </c>
      <c r="AU91" s="16" t="s">
        <v>83</v>
      </c>
    </row>
    <row r="92" s="11" customFormat="1">
      <c r="B92" s="220"/>
      <c r="C92" s="221"/>
      <c r="D92" s="216" t="s">
        <v>133</v>
      </c>
      <c r="E92" s="222" t="s">
        <v>19</v>
      </c>
      <c r="F92" s="223" t="s">
        <v>134</v>
      </c>
      <c r="G92" s="221"/>
      <c r="H92" s="224">
        <v>622</v>
      </c>
      <c r="I92" s="225"/>
      <c r="J92" s="221"/>
      <c r="K92" s="221"/>
      <c r="L92" s="226"/>
      <c r="M92" s="227"/>
      <c r="N92" s="228"/>
      <c r="O92" s="228"/>
      <c r="P92" s="228"/>
      <c r="Q92" s="228"/>
      <c r="R92" s="228"/>
      <c r="S92" s="228"/>
      <c r="T92" s="229"/>
      <c r="AT92" s="230" t="s">
        <v>133</v>
      </c>
      <c r="AU92" s="230" t="s">
        <v>83</v>
      </c>
      <c r="AV92" s="11" t="s">
        <v>83</v>
      </c>
      <c r="AW92" s="11" t="s">
        <v>33</v>
      </c>
      <c r="AX92" s="11" t="s">
        <v>80</v>
      </c>
      <c r="AY92" s="230" t="s">
        <v>120</v>
      </c>
    </row>
    <row r="93" s="1" customFormat="1" ht="16.5" customHeight="1">
      <c r="B93" s="37"/>
      <c r="C93" s="204" t="s">
        <v>83</v>
      </c>
      <c r="D93" s="204" t="s">
        <v>122</v>
      </c>
      <c r="E93" s="205" t="s">
        <v>135</v>
      </c>
      <c r="F93" s="206" t="s">
        <v>136</v>
      </c>
      <c r="G93" s="207" t="s">
        <v>125</v>
      </c>
      <c r="H93" s="208">
        <v>8</v>
      </c>
      <c r="I93" s="209"/>
      <c r="J93" s="210">
        <f>ROUND(I93*H93,2)</f>
        <v>0</v>
      </c>
      <c r="K93" s="206" t="s">
        <v>137</v>
      </c>
      <c r="L93" s="42"/>
      <c r="M93" s="211" t="s">
        <v>19</v>
      </c>
      <c r="N93" s="212" t="s">
        <v>43</v>
      </c>
      <c r="O93" s="78"/>
      <c r="P93" s="213">
        <f>O93*H93</f>
        <v>0</v>
      </c>
      <c r="Q93" s="213">
        <v>0</v>
      </c>
      <c r="R93" s="213">
        <f>Q93*H93</f>
        <v>0</v>
      </c>
      <c r="S93" s="213">
        <v>0.098000000000000004</v>
      </c>
      <c r="T93" s="214">
        <f>S93*H93</f>
        <v>0.78400000000000003</v>
      </c>
      <c r="AR93" s="16" t="s">
        <v>127</v>
      </c>
      <c r="AT93" s="16" t="s">
        <v>122</v>
      </c>
      <c r="AU93" s="16" t="s">
        <v>83</v>
      </c>
      <c r="AY93" s="16" t="s">
        <v>120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80</v>
      </c>
      <c r="BK93" s="215">
        <f>ROUND(I93*H93,2)</f>
        <v>0</v>
      </c>
      <c r="BL93" s="16" t="s">
        <v>127</v>
      </c>
      <c r="BM93" s="16" t="s">
        <v>138</v>
      </c>
    </row>
    <row r="94" s="1" customFormat="1">
      <c r="B94" s="37"/>
      <c r="C94" s="38"/>
      <c r="D94" s="216" t="s">
        <v>129</v>
      </c>
      <c r="E94" s="38"/>
      <c r="F94" s="217" t="s">
        <v>139</v>
      </c>
      <c r="G94" s="38"/>
      <c r="H94" s="38"/>
      <c r="I94" s="129"/>
      <c r="J94" s="38"/>
      <c r="K94" s="38"/>
      <c r="L94" s="42"/>
      <c r="M94" s="218"/>
      <c r="N94" s="78"/>
      <c r="O94" s="78"/>
      <c r="P94" s="78"/>
      <c r="Q94" s="78"/>
      <c r="R94" s="78"/>
      <c r="S94" s="78"/>
      <c r="T94" s="79"/>
      <c r="AT94" s="16" t="s">
        <v>129</v>
      </c>
      <c r="AU94" s="16" t="s">
        <v>83</v>
      </c>
    </row>
    <row r="95" s="11" customFormat="1">
      <c r="B95" s="220"/>
      <c r="C95" s="221"/>
      <c r="D95" s="216" t="s">
        <v>133</v>
      </c>
      <c r="E95" s="222" t="s">
        <v>19</v>
      </c>
      <c r="F95" s="223" t="s">
        <v>140</v>
      </c>
      <c r="G95" s="221"/>
      <c r="H95" s="224">
        <v>8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133</v>
      </c>
      <c r="AU95" s="230" t="s">
        <v>83</v>
      </c>
      <c r="AV95" s="11" t="s">
        <v>83</v>
      </c>
      <c r="AW95" s="11" t="s">
        <v>33</v>
      </c>
      <c r="AX95" s="11" t="s">
        <v>80</v>
      </c>
      <c r="AY95" s="230" t="s">
        <v>120</v>
      </c>
    </row>
    <row r="96" s="1" customFormat="1" ht="16.5" customHeight="1">
      <c r="B96" s="37"/>
      <c r="C96" s="204" t="s">
        <v>141</v>
      </c>
      <c r="D96" s="204" t="s">
        <v>122</v>
      </c>
      <c r="E96" s="205" t="s">
        <v>142</v>
      </c>
      <c r="F96" s="206" t="s">
        <v>143</v>
      </c>
      <c r="G96" s="207" t="s">
        <v>125</v>
      </c>
      <c r="H96" s="208">
        <v>623</v>
      </c>
      <c r="I96" s="209"/>
      <c r="J96" s="210">
        <f>ROUND(I96*H96,2)</f>
        <v>0</v>
      </c>
      <c r="K96" s="206" t="s">
        <v>137</v>
      </c>
      <c r="L96" s="42"/>
      <c r="M96" s="211" t="s">
        <v>19</v>
      </c>
      <c r="N96" s="212" t="s">
        <v>43</v>
      </c>
      <c r="O96" s="78"/>
      <c r="P96" s="213">
        <f>O96*H96</f>
        <v>0</v>
      </c>
      <c r="Q96" s="213">
        <v>6.0000000000000002E-05</v>
      </c>
      <c r="R96" s="213">
        <f>Q96*H96</f>
        <v>0.037380000000000004</v>
      </c>
      <c r="S96" s="213">
        <v>0.128</v>
      </c>
      <c r="T96" s="214">
        <f>S96*H96</f>
        <v>79.744</v>
      </c>
      <c r="AR96" s="16" t="s">
        <v>127</v>
      </c>
      <c r="AT96" s="16" t="s">
        <v>122</v>
      </c>
      <c r="AU96" s="16" t="s">
        <v>83</v>
      </c>
      <c r="AY96" s="16" t="s">
        <v>120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80</v>
      </c>
      <c r="BK96" s="215">
        <f>ROUND(I96*H96,2)</f>
        <v>0</v>
      </c>
      <c r="BL96" s="16" t="s">
        <v>127</v>
      </c>
      <c r="BM96" s="16" t="s">
        <v>144</v>
      </c>
    </row>
    <row r="97" s="1" customFormat="1">
      <c r="B97" s="37"/>
      <c r="C97" s="38"/>
      <c r="D97" s="216" t="s">
        <v>129</v>
      </c>
      <c r="E97" s="38"/>
      <c r="F97" s="217" t="s">
        <v>145</v>
      </c>
      <c r="G97" s="38"/>
      <c r="H97" s="38"/>
      <c r="I97" s="129"/>
      <c r="J97" s="38"/>
      <c r="K97" s="38"/>
      <c r="L97" s="42"/>
      <c r="M97" s="218"/>
      <c r="N97" s="78"/>
      <c r="O97" s="78"/>
      <c r="P97" s="78"/>
      <c r="Q97" s="78"/>
      <c r="R97" s="78"/>
      <c r="S97" s="78"/>
      <c r="T97" s="79"/>
      <c r="AT97" s="16" t="s">
        <v>129</v>
      </c>
      <c r="AU97" s="16" t="s">
        <v>83</v>
      </c>
    </row>
    <row r="98" s="11" customFormat="1">
      <c r="B98" s="220"/>
      <c r="C98" s="221"/>
      <c r="D98" s="216" t="s">
        <v>133</v>
      </c>
      <c r="E98" s="222" t="s">
        <v>19</v>
      </c>
      <c r="F98" s="223" t="s">
        <v>146</v>
      </c>
      <c r="G98" s="221"/>
      <c r="H98" s="224">
        <v>623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133</v>
      </c>
      <c r="AU98" s="230" t="s">
        <v>83</v>
      </c>
      <c r="AV98" s="11" t="s">
        <v>83</v>
      </c>
      <c r="AW98" s="11" t="s">
        <v>33</v>
      </c>
      <c r="AX98" s="11" t="s">
        <v>80</v>
      </c>
      <c r="AY98" s="230" t="s">
        <v>120</v>
      </c>
    </row>
    <row r="99" s="1" customFormat="1" ht="16.5" customHeight="1">
      <c r="B99" s="37"/>
      <c r="C99" s="204" t="s">
        <v>127</v>
      </c>
      <c r="D99" s="204" t="s">
        <v>122</v>
      </c>
      <c r="E99" s="205" t="s">
        <v>147</v>
      </c>
      <c r="F99" s="206" t="s">
        <v>148</v>
      </c>
      <c r="G99" s="207" t="s">
        <v>149</v>
      </c>
      <c r="H99" s="208">
        <v>15</v>
      </c>
      <c r="I99" s="209"/>
      <c r="J99" s="210">
        <f>ROUND(I99*H99,2)</f>
        <v>0</v>
      </c>
      <c r="K99" s="206" t="s">
        <v>137</v>
      </c>
      <c r="L99" s="42"/>
      <c r="M99" s="211" t="s">
        <v>19</v>
      </c>
      <c r="N99" s="212" t="s">
        <v>43</v>
      </c>
      <c r="O99" s="78"/>
      <c r="P99" s="213">
        <f>O99*H99</f>
        <v>0</v>
      </c>
      <c r="Q99" s="213">
        <v>0.01559</v>
      </c>
      <c r="R99" s="213">
        <f>Q99*H99</f>
        <v>0.23385</v>
      </c>
      <c r="S99" s="213">
        <v>0</v>
      </c>
      <c r="T99" s="214">
        <f>S99*H99</f>
        <v>0</v>
      </c>
      <c r="AR99" s="16" t="s">
        <v>127</v>
      </c>
      <c r="AT99" s="16" t="s">
        <v>122</v>
      </c>
      <c r="AU99" s="16" t="s">
        <v>83</v>
      </c>
      <c r="AY99" s="16" t="s">
        <v>120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80</v>
      </c>
      <c r="BK99" s="215">
        <f>ROUND(I99*H99,2)</f>
        <v>0</v>
      </c>
      <c r="BL99" s="16" t="s">
        <v>127</v>
      </c>
      <c r="BM99" s="16" t="s">
        <v>150</v>
      </c>
    </row>
    <row r="100" s="1" customFormat="1">
      <c r="B100" s="37"/>
      <c r="C100" s="38"/>
      <c r="D100" s="216" t="s">
        <v>129</v>
      </c>
      <c r="E100" s="38"/>
      <c r="F100" s="217" t="s">
        <v>151</v>
      </c>
      <c r="G100" s="38"/>
      <c r="H100" s="38"/>
      <c r="I100" s="129"/>
      <c r="J100" s="38"/>
      <c r="K100" s="38"/>
      <c r="L100" s="42"/>
      <c r="M100" s="218"/>
      <c r="N100" s="78"/>
      <c r="O100" s="78"/>
      <c r="P100" s="78"/>
      <c r="Q100" s="78"/>
      <c r="R100" s="78"/>
      <c r="S100" s="78"/>
      <c r="T100" s="79"/>
      <c r="AT100" s="16" t="s">
        <v>129</v>
      </c>
      <c r="AU100" s="16" t="s">
        <v>83</v>
      </c>
    </row>
    <row r="101" s="11" customFormat="1">
      <c r="B101" s="220"/>
      <c r="C101" s="221"/>
      <c r="D101" s="216" t="s">
        <v>133</v>
      </c>
      <c r="E101" s="222" t="s">
        <v>19</v>
      </c>
      <c r="F101" s="223" t="s">
        <v>8</v>
      </c>
      <c r="G101" s="221"/>
      <c r="H101" s="224">
        <v>15</v>
      </c>
      <c r="I101" s="225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AT101" s="230" t="s">
        <v>133</v>
      </c>
      <c r="AU101" s="230" t="s">
        <v>83</v>
      </c>
      <c r="AV101" s="11" t="s">
        <v>83</v>
      </c>
      <c r="AW101" s="11" t="s">
        <v>33</v>
      </c>
      <c r="AX101" s="11" t="s">
        <v>80</v>
      </c>
      <c r="AY101" s="230" t="s">
        <v>120</v>
      </c>
    </row>
    <row r="102" s="1" customFormat="1" ht="16.5" customHeight="1">
      <c r="B102" s="37"/>
      <c r="C102" s="204" t="s">
        <v>152</v>
      </c>
      <c r="D102" s="204" t="s">
        <v>122</v>
      </c>
      <c r="E102" s="205" t="s">
        <v>153</v>
      </c>
      <c r="F102" s="206" t="s">
        <v>154</v>
      </c>
      <c r="G102" s="207" t="s">
        <v>149</v>
      </c>
      <c r="H102" s="208">
        <v>2</v>
      </c>
      <c r="I102" s="209"/>
      <c r="J102" s="210">
        <f>ROUND(I102*H102,2)</f>
        <v>0</v>
      </c>
      <c r="K102" s="206" t="s">
        <v>137</v>
      </c>
      <c r="L102" s="42"/>
      <c r="M102" s="211" t="s">
        <v>19</v>
      </c>
      <c r="N102" s="212" t="s">
        <v>43</v>
      </c>
      <c r="O102" s="78"/>
      <c r="P102" s="213">
        <f>O102*H102</f>
        <v>0</v>
      </c>
      <c r="Q102" s="213">
        <v>0.036900000000000002</v>
      </c>
      <c r="R102" s="213">
        <f>Q102*H102</f>
        <v>0.073800000000000004</v>
      </c>
      <c r="S102" s="213">
        <v>0</v>
      </c>
      <c r="T102" s="214">
        <f>S102*H102</f>
        <v>0</v>
      </c>
      <c r="AR102" s="16" t="s">
        <v>127</v>
      </c>
      <c r="AT102" s="16" t="s">
        <v>122</v>
      </c>
      <c r="AU102" s="16" t="s">
        <v>83</v>
      </c>
      <c r="AY102" s="16" t="s">
        <v>120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80</v>
      </c>
      <c r="BK102" s="215">
        <f>ROUND(I102*H102,2)</f>
        <v>0</v>
      </c>
      <c r="BL102" s="16" t="s">
        <v>127</v>
      </c>
      <c r="BM102" s="16" t="s">
        <v>155</v>
      </c>
    </row>
    <row r="103" s="1" customFormat="1">
      <c r="B103" s="37"/>
      <c r="C103" s="38"/>
      <c r="D103" s="216" t="s">
        <v>129</v>
      </c>
      <c r="E103" s="38"/>
      <c r="F103" s="217" t="s">
        <v>156</v>
      </c>
      <c r="G103" s="38"/>
      <c r="H103" s="38"/>
      <c r="I103" s="129"/>
      <c r="J103" s="38"/>
      <c r="K103" s="38"/>
      <c r="L103" s="42"/>
      <c r="M103" s="218"/>
      <c r="N103" s="78"/>
      <c r="O103" s="78"/>
      <c r="P103" s="78"/>
      <c r="Q103" s="78"/>
      <c r="R103" s="78"/>
      <c r="S103" s="78"/>
      <c r="T103" s="79"/>
      <c r="AT103" s="16" t="s">
        <v>129</v>
      </c>
      <c r="AU103" s="16" t="s">
        <v>83</v>
      </c>
    </row>
    <row r="104" s="11" customFormat="1">
      <c r="B104" s="220"/>
      <c r="C104" s="221"/>
      <c r="D104" s="216" t="s">
        <v>133</v>
      </c>
      <c r="E104" s="222" t="s">
        <v>19</v>
      </c>
      <c r="F104" s="223" t="s">
        <v>83</v>
      </c>
      <c r="G104" s="221"/>
      <c r="H104" s="224">
        <v>2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133</v>
      </c>
      <c r="AU104" s="230" t="s">
        <v>83</v>
      </c>
      <c r="AV104" s="11" t="s">
        <v>83</v>
      </c>
      <c r="AW104" s="11" t="s">
        <v>33</v>
      </c>
      <c r="AX104" s="11" t="s">
        <v>72</v>
      </c>
      <c r="AY104" s="230" t="s">
        <v>120</v>
      </c>
    </row>
    <row r="105" s="1" customFormat="1" ht="16.5" customHeight="1">
      <c r="B105" s="37"/>
      <c r="C105" s="204" t="s">
        <v>157</v>
      </c>
      <c r="D105" s="204" t="s">
        <v>122</v>
      </c>
      <c r="E105" s="205" t="s">
        <v>158</v>
      </c>
      <c r="F105" s="206" t="s">
        <v>159</v>
      </c>
      <c r="G105" s="207" t="s">
        <v>160</v>
      </c>
      <c r="H105" s="208">
        <v>150.5</v>
      </c>
      <c r="I105" s="209"/>
      <c r="J105" s="210">
        <f>ROUND(I105*H105,2)</f>
        <v>0</v>
      </c>
      <c r="K105" s="206" t="s">
        <v>126</v>
      </c>
      <c r="L105" s="42"/>
      <c r="M105" s="211" t="s">
        <v>19</v>
      </c>
      <c r="N105" s="212" t="s">
        <v>43</v>
      </c>
      <c r="O105" s="78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AR105" s="16" t="s">
        <v>127</v>
      </c>
      <c r="AT105" s="16" t="s">
        <v>122</v>
      </c>
      <c r="AU105" s="16" t="s">
        <v>83</v>
      </c>
      <c r="AY105" s="16" t="s">
        <v>120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80</v>
      </c>
      <c r="BK105" s="215">
        <f>ROUND(I105*H105,2)</f>
        <v>0</v>
      </c>
      <c r="BL105" s="16" t="s">
        <v>127</v>
      </c>
      <c r="BM105" s="16" t="s">
        <v>161</v>
      </c>
    </row>
    <row r="106" s="1" customFormat="1">
      <c r="B106" s="37"/>
      <c r="C106" s="38"/>
      <c r="D106" s="216" t="s">
        <v>129</v>
      </c>
      <c r="E106" s="38"/>
      <c r="F106" s="217" t="s">
        <v>162</v>
      </c>
      <c r="G106" s="38"/>
      <c r="H106" s="38"/>
      <c r="I106" s="129"/>
      <c r="J106" s="38"/>
      <c r="K106" s="38"/>
      <c r="L106" s="42"/>
      <c r="M106" s="218"/>
      <c r="N106" s="78"/>
      <c r="O106" s="78"/>
      <c r="P106" s="78"/>
      <c r="Q106" s="78"/>
      <c r="R106" s="78"/>
      <c r="S106" s="78"/>
      <c r="T106" s="79"/>
      <c r="AT106" s="16" t="s">
        <v>129</v>
      </c>
      <c r="AU106" s="16" t="s">
        <v>83</v>
      </c>
    </row>
    <row r="107" s="1" customFormat="1">
      <c r="B107" s="37"/>
      <c r="C107" s="38"/>
      <c r="D107" s="216" t="s">
        <v>131</v>
      </c>
      <c r="E107" s="38"/>
      <c r="F107" s="219" t="s">
        <v>163</v>
      </c>
      <c r="G107" s="38"/>
      <c r="H107" s="38"/>
      <c r="I107" s="129"/>
      <c r="J107" s="38"/>
      <c r="K107" s="38"/>
      <c r="L107" s="42"/>
      <c r="M107" s="218"/>
      <c r="N107" s="78"/>
      <c r="O107" s="78"/>
      <c r="P107" s="78"/>
      <c r="Q107" s="78"/>
      <c r="R107" s="78"/>
      <c r="S107" s="78"/>
      <c r="T107" s="79"/>
      <c r="AT107" s="16" t="s">
        <v>131</v>
      </c>
      <c r="AU107" s="16" t="s">
        <v>83</v>
      </c>
    </row>
    <row r="108" s="12" customFormat="1">
      <c r="B108" s="231"/>
      <c r="C108" s="232"/>
      <c r="D108" s="216" t="s">
        <v>133</v>
      </c>
      <c r="E108" s="233" t="s">
        <v>19</v>
      </c>
      <c r="F108" s="234" t="s">
        <v>164</v>
      </c>
      <c r="G108" s="232"/>
      <c r="H108" s="233" t="s">
        <v>19</v>
      </c>
      <c r="I108" s="235"/>
      <c r="J108" s="232"/>
      <c r="K108" s="232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133</v>
      </c>
      <c r="AU108" s="240" t="s">
        <v>83</v>
      </c>
      <c r="AV108" s="12" t="s">
        <v>80</v>
      </c>
      <c r="AW108" s="12" t="s">
        <v>33</v>
      </c>
      <c r="AX108" s="12" t="s">
        <v>72</v>
      </c>
      <c r="AY108" s="240" t="s">
        <v>120</v>
      </c>
    </row>
    <row r="109" s="11" customFormat="1">
      <c r="B109" s="220"/>
      <c r="C109" s="221"/>
      <c r="D109" s="216" t="s">
        <v>133</v>
      </c>
      <c r="E109" s="222" t="s">
        <v>19</v>
      </c>
      <c r="F109" s="223" t="s">
        <v>165</v>
      </c>
      <c r="G109" s="221"/>
      <c r="H109" s="224">
        <v>60.200000000000003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AT109" s="230" t="s">
        <v>133</v>
      </c>
      <c r="AU109" s="230" t="s">
        <v>83</v>
      </c>
      <c r="AV109" s="11" t="s">
        <v>83</v>
      </c>
      <c r="AW109" s="11" t="s">
        <v>33</v>
      </c>
      <c r="AX109" s="11" t="s">
        <v>72</v>
      </c>
      <c r="AY109" s="230" t="s">
        <v>120</v>
      </c>
    </row>
    <row r="110" s="11" customFormat="1">
      <c r="B110" s="220"/>
      <c r="C110" s="221"/>
      <c r="D110" s="216" t="s">
        <v>133</v>
      </c>
      <c r="E110" s="222" t="s">
        <v>19</v>
      </c>
      <c r="F110" s="223" t="s">
        <v>166</v>
      </c>
      <c r="G110" s="221"/>
      <c r="H110" s="224">
        <v>90.299999999999997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133</v>
      </c>
      <c r="AU110" s="230" t="s">
        <v>83</v>
      </c>
      <c r="AV110" s="11" t="s">
        <v>83</v>
      </c>
      <c r="AW110" s="11" t="s">
        <v>33</v>
      </c>
      <c r="AX110" s="11" t="s">
        <v>72</v>
      </c>
      <c r="AY110" s="230" t="s">
        <v>120</v>
      </c>
    </row>
    <row r="111" s="13" customFormat="1">
      <c r="B111" s="241"/>
      <c r="C111" s="242"/>
      <c r="D111" s="216" t="s">
        <v>133</v>
      </c>
      <c r="E111" s="243" t="s">
        <v>19</v>
      </c>
      <c r="F111" s="244" t="s">
        <v>167</v>
      </c>
      <c r="G111" s="242"/>
      <c r="H111" s="245">
        <v>150.5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AT111" s="251" t="s">
        <v>133</v>
      </c>
      <c r="AU111" s="251" t="s">
        <v>83</v>
      </c>
      <c r="AV111" s="13" t="s">
        <v>127</v>
      </c>
      <c r="AW111" s="13" t="s">
        <v>4</v>
      </c>
      <c r="AX111" s="13" t="s">
        <v>80</v>
      </c>
      <c r="AY111" s="251" t="s">
        <v>120</v>
      </c>
    </row>
    <row r="112" s="1" customFormat="1" ht="16.5" customHeight="1">
      <c r="B112" s="37"/>
      <c r="C112" s="204" t="s">
        <v>168</v>
      </c>
      <c r="D112" s="204" t="s">
        <v>122</v>
      </c>
      <c r="E112" s="205" t="s">
        <v>169</v>
      </c>
      <c r="F112" s="206" t="s">
        <v>170</v>
      </c>
      <c r="G112" s="207" t="s">
        <v>160</v>
      </c>
      <c r="H112" s="208">
        <v>75.25</v>
      </c>
      <c r="I112" s="209"/>
      <c r="J112" s="210">
        <f>ROUND(I112*H112,2)</f>
        <v>0</v>
      </c>
      <c r="K112" s="206" t="s">
        <v>126</v>
      </c>
      <c r="L112" s="42"/>
      <c r="M112" s="211" t="s">
        <v>19</v>
      </c>
      <c r="N112" s="212" t="s">
        <v>43</v>
      </c>
      <c r="O112" s="78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AR112" s="16" t="s">
        <v>127</v>
      </c>
      <c r="AT112" s="16" t="s">
        <v>122</v>
      </c>
      <c r="AU112" s="16" t="s">
        <v>83</v>
      </c>
      <c r="AY112" s="16" t="s">
        <v>120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80</v>
      </c>
      <c r="BK112" s="215">
        <f>ROUND(I112*H112,2)</f>
        <v>0</v>
      </c>
      <c r="BL112" s="16" t="s">
        <v>127</v>
      </c>
      <c r="BM112" s="16" t="s">
        <v>171</v>
      </c>
    </row>
    <row r="113" s="1" customFormat="1">
      <c r="B113" s="37"/>
      <c r="C113" s="38"/>
      <c r="D113" s="216" t="s">
        <v>129</v>
      </c>
      <c r="E113" s="38"/>
      <c r="F113" s="217" t="s">
        <v>172</v>
      </c>
      <c r="G113" s="38"/>
      <c r="H113" s="38"/>
      <c r="I113" s="129"/>
      <c r="J113" s="38"/>
      <c r="K113" s="38"/>
      <c r="L113" s="42"/>
      <c r="M113" s="218"/>
      <c r="N113" s="78"/>
      <c r="O113" s="78"/>
      <c r="P113" s="78"/>
      <c r="Q113" s="78"/>
      <c r="R113" s="78"/>
      <c r="S113" s="78"/>
      <c r="T113" s="79"/>
      <c r="AT113" s="16" t="s">
        <v>129</v>
      </c>
      <c r="AU113" s="16" t="s">
        <v>83</v>
      </c>
    </row>
    <row r="114" s="12" customFormat="1">
      <c r="B114" s="231"/>
      <c r="C114" s="232"/>
      <c r="D114" s="216" t="s">
        <v>133</v>
      </c>
      <c r="E114" s="233" t="s">
        <v>19</v>
      </c>
      <c r="F114" s="234" t="s">
        <v>173</v>
      </c>
      <c r="G114" s="232"/>
      <c r="H114" s="233" t="s">
        <v>19</v>
      </c>
      <c r="I114" s="235"/>
      <c r="J114" s="232"/>
      <c r="K114" s="232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133</v>
      </c>
      <c r="AU114" s="240" t="s">
        <v>83</v>
      </c>
      <c r="AV114" s="12" t="s">
        <v>80</v>
      </c>
      <c r="AW114" s="12" t="s">
        <v>33</v>
      </c>
      <c r="AX114" s="12" t="s">
        <v>72</v>
      </c>
      <c r="AY114" s="240" t="s">
        <v>120</v>
      </c>
    </row>
    <row r="115" s="11" customFormat="1">
      <c r="B115" s="220"/>
      <c r="C115" s="221"/>
      <c r="D115" s="216" t="s">
        <v>133</v>
      </c>
      <c r="E115" s="222" t="s">
        <v>19</v>
      </c>
      <c r="F115" s="223" t="s">
        <v>174</v>
      </c>
      <c r="G115" s="221"/>
      <c r="H115" s="224">
        <v>75.25</v>
      </c>
      <c r="I115" s="225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AT115" s="230" t="s">
        <v>133</v>
      </c>
      <c r="AU115" s="230" t="s">
        <v>83</v>
      </c>
      <c r="AV115" s="11" t="s">
        <v>83</v>
      </c>
      <c r="AW115" s="11" t="s">
        <v>33</v>
      </c>
      <c r="AX115" s="11" t="s">
        <v>80</v>
      </c>
      <c r="AY115" s="230" t="s">
        <v>120</v>
      </c>
    </row>
    <row r="116" s="1" customFormat="1" ht="16.5" customHeight="1">
      <c r="B116" s="37"/>
      <c r="C116" s="204" t="s">
        <v>140</v>
      </c>
      <c r="D116" s="204" t="s">
        <v>122</v>
      </c>
      <c r="E116" s="205" t="s">
        <v>175</v>
      </c>
      <c r="F116" s="206" t="s">
        <v>176</v>
      </c>
      <c r="G116" s="207" t="s">
        <v>160</v>
      </c>
      <c r="H116" s="208">
        <v>2.5</v>
      </c>
      <c r="I116" s="209"/>
      <c r="J116" s="210">
        <f>ROUND(I116*H116,2)</f>
        <v>0</v>
      </c>
      <c r="K116" s="206" t="s">
        <v>137</v>
      </c>
      <c r="L116" s="42"/>
      <c r="M116" s="211" t="s">
        <v>19</v>
      </c>
      <c r="N116" s="212" t="s">
        <v>43</v>
      </c>
      <c r="O116" s="78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AR116" s="16" t="s">
        <v>127</v>
      </c>
      <c r="AT116" s="16" t="s">
        <v>122</v>
      </c>
      <c r="AU116" s="16" t="s">
        <v>83</v>
      </c>
      <c r="AY116" s="16" t="s">
        <v>120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80</v>
      </c>
      <c r="BK116" s="215">
        <f>ROUND(I116*H116,2)</f>
        <v>0</v>
      </c>
      <c r="BL116" s="16" t="s">
        <v>127</v>
      </c>
      <c r="BM116" s="16" t="s">
        <v>177</v>
      </c>
    </row>
    <row r="117" s="1" customFormat="1">
      <c r="B117" s="37"/>
      <c r="C117" s="38"/>
      <c r="D117" s="216" t="s">
        <v>129</v>
      </c>
      <c r="E117" s="38"/>
      <c r="F117" s="217" t="s">
        <v>178</v>
      </c>
      <c r="G117" s="38"/>
      <c r="H117" s="38"/>
      <c r="I117" s="129"/>
      <c r="J117" s="38"/>
      <c r="K117" s="38"/>
      <c r="L117" s="42"/>
      <c r="M117" s="218"/>
      <c r="N117" s="78"/>
      <c r="O117" s="78"/>
      <c r="P117" s="78"/>
      <c r="Q117" s="78"/>
      <c r="R117" s="78"/>
      <c r="S117" s="78"/>
      <c r="T117" s="79"/>
      <c r="AT117" s="16" t="s">
        <v>129</v>
      </c>
      <c r="AU117" s="16" t="s">
        <v>83</v>
      </c>
    </row>
    <row r="118" s="1" customFormat="1">
      <c r="B118" s="37"/>
      <c r="C118" s="38"/>
      <c r="D118" s="216" t="s">
        <v>131</v>
      </c>
      <c r="E118" s="38"/>
      <c r="F118" s="219" t="s">
        <v>179</v>
      </c>
      <c r="G118" s="38"/>
      <c r="H118" s="38"/>
      <c r="I118" s="129"/>
      <c r="J118" s="38"/>
      <c r="K118" s="38"/>
      <c r="L118" s="42"/>
      <c r="M118" s="218"/>
      <c r="N118" s="78"/>
      <c r="O118" s="78"/>
      <c r="P118" s="78"/>
      <c r="Q118" s="78"/>
      <c r="R118" s="78"/>
      <c r="S118" s="78"/>
      <c r="T118" s="79"/>
      <c r="AT118" s="16" t="s">
        <v>131</v>
      </c>
      <c r="AU118" s="16" t="s">
        <v>83</v>
      </c>
    </row>
    <row r="119" s="11" customFormat="1">
      <c r="B119" s="220"/>
      <c r="C119" s="221"/>
      <c r="D119" s="216" t="s">
        <v>133</v>
      </c>
      <c r="E119" s="222" t="s">
        <v>19</v>
      </c>
      <c r="F119" s="223" t="s">
        <v>180</v>
      </c>
      <c r="G119" s="221"/>
      <c r="H119" s="224">
        <v>2.5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133</v>
      </c>
      <c r="AU119" s="230" t="s">
        <v>83</v>
      </c>
      <c r="AV119" s="11" t="s">
        <v>83</v>
      </c>
      <c r="AW119" s="11" t="s">
        <v>33</v>
      </c>
      <c r="AX119" s="11" t="s">
        <v>80</v>
      </c>
      <c r="AY119" s="230" t="s">
        <v>120</v>
      </c>
    </row>
    <row r="120" s="1" customFormat="1" ht="16.5" customHeight="1">
      <c r="B120" s="37"/>
      <c r="C120" s="204" t="s">
        <v>181</v>
      </c>
      <c r="D120" s="204" t="s">
        <v>122</v>
      </c>
      <c r="E120" s="205" t="s">
        <v>182</v>
      </c>
      <c r="F120" s="206" t="s">
        <v>183</v>
      </c>
      <c r="G120" s="207" t="s">
        <v>160</v>
      </c>
      <c r="H120" s="208">
        <v>2.5</v>
      </c>
      <c r="I120" s="209"/>
      <c r="J120" s="210">
        <f>ROUND(I120*H120,2)</f>
        <v>0</v>
      </c>
      <c r="K120" s="206" t="s">
        <v>137</v>
      </c>
      <c r="L120" s="42"/>
      <c r="M120" s="211" t="s">
        <v>19</v>
      </c>
      <c r="N120" s="212" t="s">
        <v>43</v>
      </c>
      <c r="O120" s="78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AR120" s="16" t="s">
        <v>127</v>
      </c>
      <c r="AT120" s="16" t="s">
        <v>122</v>
      </c>
      <c r="AU120" s="16" t="s">
        <v>83</v>
      </c>
      <c r="AY120" s="16" t="s">
        <v>120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80</v>
      </c>
      <c r="BK120" s="215">
        <f>ROUND(I120*H120,2)</f>
        <v>0</v>
      </c>
      <c r="BL120" s="16" t="s">
        <v>127</v>
      </c>
      <c r="BM120" s="16" t="s">
        <v>184</v>
      </c>
    </row>
    <row r="121" s="1" customFormat="1">
      <c r="B121" s="37"/>
      <c r="C121" s="38"/>
      <c r="D121" s="216" t="s">
        <v>129</v>
      </c>
      <c r="E121" s="38"/>
      <c r="F121" s="217" t="s">
        <v>185</v>
      </c>
      <c r="G121" s="38"/>
      <c r="H121" s="38"/>
      <c r="I121" s="129"/>
      <c r="J121" s="38"/>
      <c r="K121" s="38"/>
      <c r="L121" s="42"/>
      <c r="M121" s="218"/>
      <c r="N121" s="78"/>
      <c r="O121" s="78"/>
      <c r="P121" s="78"/>
      <c r="Q121" s="78"/>
      <c r="R121" s="78"/>
      <c r="S121" s="78"/>
      <c r="T121" s="79"/>
      <c r="AT121" s="16" t="s">
        <v>129</v>
      </c>
      <c r="AU121" s="16" t="s">
        <v>83</v>
      </c>
    </row>
    <row r="122" s="11" customFormat="1">
      <c r="B122" s="220"/>
      <c r="C122" s="221"/>
      <c r="D122" s="216" t="s">
        <v>133</v>
      </c>
      <c r="E122" s="222" t="s">
        <v>19</v>
      </c>
      <c r="F122" s="223" t="s">
        <v>186</v>
      </c>
      <c r="G122" s="221"/>
      <c r="H122" s="224">
        <v>2.5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133</v>
      </c>
      <c r="AU122" s="230" t="s">
        <v>83</v>
      </c>
      <c r="AV122" s="11" t="s">
        <v>83</v>
      </c>
      <c r="AW122" s="11" t="s">
        <v>33</v>
      </c>
      <c r="AX122" s="11" t="s">
        <v>80</v>
      </c>
      <c r="AY122" s="230" t="s">
        <v>120</v>
      </c>
    </row>
    <row r="123" s="1" customFormat="1" ht="16.5" customHeight="1">
      <c r="B123" s="37"/>
      <c r="C123" s="204" t="s">
        <v>187</v>
      </c>
      <c r="D123" s="204" t="s">
        <v>122</v>
      </c>
      <c r="E123" s="205" t="s">
        <v>188</v>
      </c>
      <c r="F123" s="206" t="s">
        <v>189</v>
      </c>
      <c r="G123" s="207" t="s">
        <v>160</v>
      </c>
      <c r="H123" s="208">
        <v>7.5</v>
      </c>
      <c r="I123" s="209"/>
      <c r="J123" s="210">
        <f>ROUND(I123*H123,2)</f>
        <v>0</v>
      </c>
      <c r="K123" s="206" t="s">
        <v>137</v>
      </c>
      <c r="L123" s="42"/>
      <c r="M123" s="211" t="s">
        <v>19</v>
      </c>
      <c r="N123" s="212" t="s">
        <v>43</v>
      </c>
      <c r="O123" s="78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AR123" s="16" t="s">
        <v>127</v>
      </c>
      <c r="AT123" s="16" t="s">
        <v>122</v>
      </c>
      <c r="AU123" s="16" t="s">
        <v>83</v>
      </c>
      <c r="AY123" s="16" t="s">
        <v>120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80</v>
      </c>
      <c r="BK123" s="215">
        <f>ROUND(I123*H123,2)</f>
        <v>0</v>
      </c>
      <c r="BL123" s="16" t="s">
        <v>127</v>
      </c>
      <c r="BM123" s="16" t="s">
        <v>190</v>
      </c>
    </row>
    <row r="124" s="1" customFormat="1">
      <c r="B124" s="37"/>
      <c r="C124" s="38"/>
      <c r="D124" s="216" t="s">
        <v>129</v>
      </c>
      <c r="E124" s="38"/>
      <c r="F124" s="217" t="s">
        <v>191</v>
      </c>
      <c r="G124" s="38"/>
      <c r="H124" s="38"/>
      <c r="I124" s="129"/>
      <c r="J124" s="38"/>
      <c r="K124" s="38"/>
      <c r="L124" s="42"/>
      <c r="M124" s="218"/>
      <c r="N124" s="78"/>
      <c r="O124" s="78"/>
      <c r="P124" s="78"/>
      <c r="Q124" s="78"/>
      <c r="R124" s="78"/>
      <c r="S124" s="78"/>
      <c r="T124" s="79"/>
      <c r="AT124" s="16" t="s">
        <v>129</v>
      </c>
      <c r="AU124" s="16" t="s">
        <v>83</v>
      </c>
    </row>
    <row r="125" s="11" customFormat="1">
      <c r="B125" s="220"/>
      <c r="C125" s="221"/>
      <c r="D125" s="216" t="s">
        <v>133</v>
      </c>
      <c r="E125" s="222" t="s">
        <v>19</v>
      </c>
      <c r="F125" s="223" t="s">
        <v>192</v>
      </c>
      <c r="G125" s="221"/>
      <c r="H125" s="224">
        <v>7.5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133</v>
      </c>
      <c r="AU125" s="230" t="s">
        <v>83</v>
      </c>
      <c r="AV125" s="11" t="s">
        <v>83</v>
      </c>
      <c r="AW125" s="11" t="s">
        <v>33</v>
      </c>
      <c r="AX125" s="11" t="s">
        <v>80</v>
      </c>
      <c r="AY125" s="230" t="s">
        <v>120</v>
      </c>
    </row>
    <row r="126" s="1" customFormat="1" ht="16.5" customHeight="1">
      <c r="B126" s="37"/>
      <c r="C126" s="204" t="s">
        <v>193</v>
      </c>
      <c r="D126" s="204" t="s">
        <v>122</v>
      </c>
      <c r="E126" s="205" t="s">
        <v>194</v>
      </c>
      <c r="F126" s="206" t="s">
        <v>195</v>
      </c>
      <c r="G126" s="207" t="s">
        <v>160</v>
      </c>
      <c r="H126" s="208">
        <v>43.600000000000001</v>
      </c>
      <c r="I126" s="209"/>
      <c r="J126" s="210">
        <f>ROUND(I126*H126,2)</f>
        <v>0</v>
      </c>
      <c r="K126" s="206" t="s">
        <v>19</v>
      </c>
      <c r="L126" s="42"/>
      <c r="M126" s="211" t="s">
        <v>19</v>
      </c>
      <c r="N126" s="212" t="s">
        <v>43</v>
      </c>
      <c r="O126" s="78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AR126" s="16" t="s">
        <v>127</v>
      </c>
      <c r="AT126" s="16" t="s">
        <v>122</v>
      </c>
      <c r="AU126" s="16" t="s">
        <v>83</v>
      </c>
      <c r="AY126" s="16" t="s">
        <v>120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80</v>
      </c>
      <c r="BK126" s="215">
        <f>ROUND(I126*H126,2)</f>
        <v>0</v>
      </c>
      <c r="BL126" s="16" t="s">
        <v>127</v>
      </c>
      <c r="BM126" s="16" t="s">
        <v>196</v>
      </c>
    </row>
    <row r="127" s="1" customFormat="1">
      <c r="B127" s="37"/>
      <c r="C127" s="38"/>
      <c r="D127" s="216" t="s">
        <v>129</v>
      </c>
      <c r="E127" s="38"/>
      <c r="F127" s="217" t="s">
        <v>197</v>
      </c>
      <c r="G127" s="38"/>
      <c r="H127" s="38"/>
      <c r="I127" s="129"/>
      <c r="J127" s="38"/>
      <c r="K127" s="38"/>
      <c r="L127" s="42"/>
      <c r="M127" s="218"/>
      <c r="N127" s="78"/>
      <c r="O127" s="78"/>
      <c r="P127" s="78"/>
      <c r="Q127" s="78"/>
      <c r="R127" s="78"/>
      <c r="S127" s="78"/>
      <c r="T127" s="79"/>
      <c r="AT127" s="16" t="s">
        <v>129</v>
      </c>
      <c r="AU127" s="16" t="s">
        <v>83</v>
      </c>
    </row>
    <row r="128" s="1" customFormat="1">
      <c r="B128" s="37"/>
      <c r="C128" s="38"/>
      <c r="D128" s="216" t="s">
        <v>131</v>
      </c>
      <c r="E128" s="38"/>
      <c r="F128" s="219" t="s">
        <v>198</v>
      </c>
      <c r="G128" s="38"/>
      <c r="H128" s="38"/>
      <c r="I128" s="129"/>
      <c r="J128" s="38"/>
      <c r="K128" s="38"/>
      <c r="L128" s="42"/>
      <c r="M128" s="218"/>
      <c r="N128" s="78"/>
      <c r="O128" s="78"/>
      <c r="P128" s="78"/>
      <c r="Q128" s="78"/>
      <c r="R128" s="78"/>
      <c r="S128" s="78"/>
      <c r="T128" s="79"/>
      <c r="AT128" s="16" t="s">
        <v>131</v>
      </c>
      <c r="AU128" s="16" t="s">
        <v>83</v>
      </c>
    </row>
    <row r="129" s="11" customFormat="1">
      <c r="B129" s="220"/>
      <c r="C129" s="221"/>
      <c r="D129" s="216" t="s">
        <v>133</v>
      </c>
      <c r="E129" s="222" t="s">
        <v>19</v>
      </c>
      <c r="F129" s="223" t="s">
        <v>199</v>
      </c>
      <c r="G129" s="221"/>
      <c r="H129" s="224">
        <v>25.600000000000001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133</v>
      </c>
      <c r="AU129" s="230" t="s">
        <v>83</v>
      </c>
      <c r="AV129" s="11" t="s">
        <v>83</v>
      </c>
      <c r="AW129" s="11" t="s">
        <v>33</v>
      </c>
      <c r="AX129" s="11" t="s">
        <v>72</v>
      </c>
      <c r="AY129" s="230" t="s">
        <v>120</v>
      </c>
    </row>
    <row r="130" s="11" customFormat="1">
      <c r="B130" s="220"/>
      <c r="C130" s="221"/>
      <c r="D130" s="216" t="s">
        <v>133</v>
      </c>
      <c r="E130" s="222" t="s">
        <v>19</v>
      </c>
      <c r="F130" s="223" t="s">
        <v>200</v>
      </c>
      <c r="G130" s="221"/>
      <c r="H130" s="224">
        <v>18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133</v>
      </c>
      <c r="AU130" s="230" t="s">
        <v>83</v>
      </c>
      <c r="AV130" s="11" t="s">
        <v>83</v>
      </c>
      <c r="AW130" s="11" t="s">
        <v>33</v>
      </c>
      <c r="AX130" s="11" t="s">
        <v>72</v>
      </c>
      <c r="AY130" s="230" t="s">
        <v>120</v>
      </c>
    </row>
    <row r="131" s="13" customFormat="1">
      <c r="B131" s="241"/>
      <c r="C131" s="242"/>
      <c r="D131" s="216" t="s">
        <v>133</v>
      </c>
      <c r="E131" s="243" t="s">
        <v>19</v>
      </c>
      <c r="F131" s="244" t="s">
        <v>167</v>
      </c>
      <c r="G131" s="242"/>
      <c r="H131" s="245">
        <v>43.600000000000001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AT131" s="251" t="s">
        <v>133</v>
      </c>
      <c r="AU131" s="251" t="s">
        <v>83</v>
      </c>
      <c r="AV131" s="13" t="s">
        <v>127</v>
      </c>
      <c r="AW131" s="13" t="s">
        <v>33</v>
      </c>
      <c r="AX131" s="13" t="s">
        <v>80</v>
      </c>
      <c r="AY131" s="251" t="s">
        <v>120</v>
      </c>
    </row>
    <row r="132" s="1" customFormat="1" ht="16.5" customHeight="1">
      <c r="B132" s="37"/>
      <c r="C132" s="204" t="s">
        <v>201</v>
      </c>
      <c r="D132" s="204" t="s">
        <v>122</v>
      </c>
      <c r="E132" s="205" t="s">
        <v>202</v>
      </c>
      <c r="F132" s="206" t="s">
        <v>203</v>
      </c>
      <c r="G132" s="207" t="s">
        <v>125</v>
      </c>
      <c r="H132" s="208">
        <v>30</v>
      </c>
      <c r="I132" s="209"/>
      <c r="J132" s="210">
        <f>ROUND(I132*H132,2)</f>
        <v>0</v>
      </c>
      <c r="K132" s="206" t="s">
        <v>137</v>
      </c>
      <c r="L132" s="42"/>
      <c r="M132" s="211" t="s">
        <v>19</v>
      </c>
      <c r="N132" s="212" t="s">
        <v>43</v>
      </c>
      <c r="O132" s="78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16" t="s">
        <v>127</v>
      </c>
      <c r="AT132" s="16" t="s">
        <v>122</v>
      </c>
      <c r="AU132" s="16" t="s">
        <v>83</v>
      </c>
      <c r="AY132" s="16" t="s">
        <v>120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80</v>
      </c>
      <c r="BK132" s="215">
        <f>ROUND(I132*H132,2)</f>
        <v>0</v>
      </c>
      <c r="BL132" s="16" t="s">
        <v>127</v>
      </c>
      <c r="BM132" s="16" t="s">
        <v>204</v>
      </c>
    </row>
    <row r="133" s="1" customFormat="1">
      <c r="B133" s="37"/>
      <c r="C133" s="38"/>
      <c r="D133" s="216" t="s">
        <v>129</v>
      </c>
      <c r="E133" s="38"/>
      <c r="F133" s="217" t="s">
        <v>205</v>
      </c>
      <c r="G133" s="38"/>
      <c r="H133" s="38"/>
      <c r="I133" s="129"/>
      <c r="J133" s="38"/>
      <c r="K133" s="38"/>
      <c r="L133" s="42"/>
      <c r="M133" s="218"/>
      <c r="N133" s="78"/>
      <c r="O133" s="78"/>
      <c r="P133" s="78"/>
      <c r="Q133" s="78"/>
      <c r="R133" s="78"/>
      <c r="S133" s="78"/>
      <c r="T133" s="79"/>
      <c r="AT133" s="16" t="s">
        <v>129</v>
      </c>
      <c r="AU133" s="16" t="s">
        <v>83</v>
      </c>
    </row>
    <row r="134" s="11" customFormat="1">
      <c r="B134" s="220"/>
      <c r="C134" s="221"/>
      <c r="D134" s="216" t="s">
        <v>133</v>
      </c>
      <c r="E134" s="222" t="s">
        <v>19</v>
      </c>
      <c r="F134" s="223" t="s">
        <v>206</v>
      </c>
      <c r="G134" s="221"/>
      <c r="H134" s="224">
        <v>30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133</v>
      </c>
      <c r="AU134" s="230" t="s">
        <v>83</v>
      </c>
      <c r="AV134" s="11" t="s">
        <v>83</v>
      </c>
      <c r="AW134" s="11" t="s">
        <v>33</v>
      </c>
      <c r="AX134" s="11" t="s">
        <v>72</v>
      </c>
      <c r="AY134" s="230" t="s">
        <v>120</v>
      </c>
    </row>
    <row r="135" s="1" customFormat="1" ht="16.5" customHeight="1">
      <c r="B135" s="37"/>
      <c r="C135" s="204" t="s">
        <v>207</v>
      </c>
      <c r="D135" s="204" t="s">
        <v>122</v>
      </c>
      <c r="E135" s="205" t="s">
        <v>208</v>
      </c>
      <c r="F135" s="206" t="s">
        <v>209</v>
      </c>
      <c r="G135" s="207" t="s">
        <v>125</v>
      </c>
      <c r="H135" s="208">
        <v>30</v>
      </c>
      <c r="I135" s="209"/>
      <c r="J135" s="210">
        <f>ROUND(I135*H135,2)</f>
        <v>0</v>
      </c>
      <c r="K135" s="206" t="s">
        <v>137</v>
      </c>
      <c r="L135" s="42"/>
      <c r="M135" s="211" t="s">
        <v>19</v>
      </c>
      <c r="N135" s="212" t="s">
        <v>43</v>
      </c>
      <c r="O135" s="78"/>
      <c r="P135" s="213">
        <f>O135*H135</f>
        <v>0</v>
      </c>
      <c r="Q135" s="213">
        <v>0.0030000000000000001</v>
      </c>
      <c r="R135" s="213">
        <f>Q135*H135</f>
        <v>0.089999999999999997</v>
      </c>
      <c r="S135" s="213">
        <v>0</v>
      </c>
      <c r="T135" s="214">
        <f>S135*H135</f>
        <v>0</v>
      </c>
      <c r="AR135" s="16" t="s">
        <v>127</v>
      </c>
      <c r="AT135" s="16" t="s">
        <v>122</v>
      </c>
      <c r="AU135" s="16" t="s">
        <v>83</v>
      </c>
      <c r="AY135" s="16" t="s">
        <v>120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80</v>
      </c>
      <c r="BK135" s="215">
        <f>ROUND(I135*H135,2)</f>
        <v>0</v>
      </c>
      <c r="BL135" s="16" t="s">
        <v>127</v>
      </c>
      <c r="BM135" s="16" t="s">
        <v>210</v>
      </c>
    </row>
    <row r="136" s="1" customFormat="1">
      <c r="B136" s="37"/>
      <c r="C136" s="38"/>
      <c r="D136" s="216" t="s">
        <v>129</v>
      </c>
      <c r="E136" s="38"/>
      <c r="F136" s="217" t="s">
        <v>211</v>
      </c>
      <c r="G136" s="38"/>
      <c r="H136" s="38"/>
      <c r="I136" s="129"/>
      <c r="J136" s="38"/>
      <c r="K136" s="38"/>
      <c r="L136" s="42"/>
      <c r="M136" s="218"/>
      <c r="N136" s="78"/>
      <c r="O136" s="78"/>
      <c r="P136" s="78"/>
      <c r="Q136" s="78"/>
      <c r="R136" s="78"/>
      <c r="S136" s="78"/>
      <c r="T136" s="79"/>
      <c r="AT136" s="16" t="s">
        <v>129</v>
      </c>
      <c r="AU136" s="16" t="s">
        <v>83</v>
      </c>
    </row>
    <row r="137" s="11" customFormat="1">
      <c r="B137" s="220"/>
      <c r="C137" s="221"/>
      <c r="D137" s="216" t="s">
        <v>133</v>
      </c>
      <c r="E137" s="222" t="s">
        <v>19</v>
      </c>
      <c r="F137" s="223" t="s">
        <v>212</v>
      </c>
      <c r="G137" s="221"/>
      <c r="H137" s="224">
        <v>30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133</v>
      </c>
      <c r="AU137" s="230" t="s">
        <v>83</v>
      </c>
      <c r="AV137" s="11" t="s">
        <v>83</v>
      </c>
      <c r="AW137" s="11" t="s">
        <v>33</v>
      </c>
      <c r="AX137" s="11" t="s">
        <v>80</v>
      </c>
      <c r="AY137" s="230" t="s">
        <v>120</v>
      </c>
    </row>
    <row r="138" s="1" customFormat="1" ht="16.5" customHeight="1">
      <c r="B138" s="37"/>
      <c r="C138" s="204" t="s">
        <v>213</v>
      </c>
      <c r="D138" s="204" t="s">
        <v>122</v>
      </c>
      <c r="E138" s="205" t="s">
        <v>214</v>
      </c>
      <c r="F138" s="206" t="s">
        <v>215</v>
      </c>
      <c r="G138" s="207" t="s">
        <v>160</v>
      </c>
      <c r="H138" s="208">
        <v>7.5</v>
      </c>
      <c r="I138" s="209"/>
      <c r="J138" s="210">
        <f>ROUND(I138*H138,2)</f>
        <v>0</v>
      </c>
      <c r="K138" s="206" t="s">
        <v>137</v>
      </c>
      <c r="L138" s="42"/>
      <c r="M138" s="211" t="s">
        <v>19</v>
      </c>
      <c r="N138" s="212" t="s">
        <v>43</v>
      </c>
      <c r="O138" s="78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16" t="s">
        <v>127</v>
      </c>
      <c r="AT138" s="16" t="s">
        <v>122</v>
      </c>
      <c r="AU138" s="16" t="s">
        <v>83</v>
      </c>
      <c r="AY138" s="16" t="s">
        <v>120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80</v>
      </c>
      <c r="BK138" s="215">
        <f>ROUND(I138*H138,2)</f>
        <v>0</v>
      </c>
      <c r="BL138" s="16" t="s">
        <v>127</v>
      </c>
      <c r="BM138" s="16" t="s">
        <v>216</v>
      </c>
    </row>
    <row r="139" s="1" customFormat="1">
      <c r="B139" s="37"/>
      <c r="C139" s="38"/>
      <c r="D139" s="216" t="s">
        <v>129</v>
      </c>
      <c r="E139" s="38"/>
      <c r="F139" s="217" t="s">
        <v>217</v>
      </c>
      <c r="G139" s="38"/>
      <c r="H139" s="38"/>
      <c r="I139" s="129"/>
      <c r="J139" s="38"/>
      <c r="K139" s="38"/>
      <c r="L139" s="42"/>
      <c r="M139" s="218"/>
      <c r="N139" s="78"/>
      <c r="O139" s="78"/>
      <c r="P139" s="78"/>
      <c r="Q139" s="78"/>
      <c r="R139" s="78"/>
      <c r="S139" s="78"/>
      <c r="T139" s="79"/>
      <c r="AT139" s="16" t="s">
        <v>129</v>
      </c>
      <c r="AU139" s="16" t="s">
        <v>83</v>
      </c>
    </row>
    <row r="140" s="11" customFormat="1">
      <c r="B140" s="220"/>
      <c r="C140" s="221"/>
      <c r="D140" s="216" t="s">
        <v>133</v>
      </c>
      <c r="E140" s="222" t="s">
        <v>19</v>
      </c>
      <c r="F140" s="223" t="s">
        <v>218</v>
      </c>
      <c r="G140" s="221"/>
      <c r="H140" s="224">
        <v>7.5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133</v>
      </c>
      <c r="AU140" s="230" t="s">
        <v>83</v>
      </c>
      <c r="AV140" s="11" t="s">
        <v>83</v>
      </c>
      <c r="AW140" s="11" t="s">
        <v>33</v>
      </c>
      <c r="AX140" s="11" t="s">
        <v>80</v>
      </c>
      <c r="AY140" s="230" t="s">
        <v>120</v>
      </c>
    </row>
    <row r="141" s="1" customFormat="1" ht="16.5" customHeight="1">
      <c r="B141" s="37"/>
      <c r="C141" s="204" t="s">
        <v>8</v>
      </c>
      <c r="D141" s="204" t="s">
        <v>122</v>
      </c>
      <c r="E141" s="205" t="s">
        <v>219</v>
      </c>
      <c r="F141" s="206" t="s">
        <v>220</v>
      </c>
      <c r="G141" s="207" t="s">
        <v>160</v>
      </c>
      <c r="H141" s="208">
        <v>40</v>
      </c>
      <c r="I141" s="209"/>
      <c r="J141" s="210">
        <f>ROUND(I141*H141,2)</f>
        <v>0</v>
      </c>
      <c r="K141" s="206" t="s">
        <v>19</v>
      </c>
      <c r="L141" s="42"/>
      <c r="M141" s="211" t="s">
        <v>19</v>
      </c>
      <c r="N141" s="212" t="s">
        <v>43</v>
      </c>
      <c r="O141" s="78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AR141" s="16" t="s">
        <v>127</v>
      </c>
      <c r="AT141" s="16" t="s">
        <v>122</v>
      </c>
      <c r="AU141" s="16" t="s">
        <v>83</v>
      </c>
      <c r="AY141" s="16" t="s">
        <v>120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80</v>
      </c>
      <c r="BK141" s="215">
        <f>ROUND(I141*H141,2)</f>
        <v>0</v>
      </c>
      <c r="BL141" s="16" t="s">
        <v>127</v>
      </c>
      <c r="BM141" s="16" t="s">
        <v>221</v>
      </c>
    </row>
    <row r="142" s="1" customFormat="1">
      <c r="B142" s="37"/>
      <c r="C142" s="38"/>
      <c r="D142" s="216" t="s">
        <v>129</v>
      </c>
      <c r="E142" s="38"/>
      <c r="F142" s="217" t="s">
        <v>222</v>
      </c>
      <c r="G142" s="38"/>
      <c r="H142" s="38"/>
      <c r="I142" s="129"/>
      <c r="J142" s="38"/>
      <c r="K142" s="38"/>
      <c r="L142" s="42"/>
      <c r="M142" s="218"/>
      <c r="N142" s="78"/>
      <c r="O142" s="78"/>
      <c r="P142" s="78"/>
      <c r="Q142" s="78"/>
      <c r="R142" s="78"/>
      <c r="S142" s="78"/>
      <c r="T142" s="79"/>
      <c r="AT142" s="16" t="s">
        <v>129</v>
      </c>
      <c r="AU142" s="16" t="s">
        <v>83</v>
      </c>
    </row>
    <row r="143" s="1" customFormat="1">
      <c r="B143" s="37"/>
      <c r="C143" s="38"/>
      <c r="D143" s="216" t="s">
        <v>131</v>
      </c>
      <c r="E143" s="38"/>
      <c r="F143" s="219" t="s">
        <v>223</v>
      </c>
      <c r="G143" s="38"/>
      <c r="H143" s="38"/>
      <c r="I143" s="129"/>
      <c r="J143" s="38"/>
      <c r="K143" s="38"/>
      <c r="L143" s="42"/>
      <c r="M143" s="218"/>
      <c r="N143" s="78"/>
      <c r="O143" s="78"/>
      <c r="P143" s="78"/>
      <c r="Q143" s="78"/>
      <c r="R143" s="78"/>
      <c r="S143" s="78"/>
      <c r="T143" s="79"/>
      <c r="AT143" s="16" t="s">
        <v>131</v>
      </c>
      <c r="AU143" s="16" t="s">
        <v>83</v>
      </c>
    </row>
    <row r="144" s="11" customFormat="1">
      <c r="B144" s="220"/>
      <c r="C144" s="221"/>
      <c r="D144" s="216" t="s">
        <v>133</v>
      </c>
      <c r="E144" s="222" t="s">
        <v>19</v>
      </c>
      <c r="F144" s="223" t="s">
        <v>224</v>
      </c>
      <c r="G144" s="221"/>
      <c r="H144" s="224">
        <v>40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133</v>
      </c>
      <c r="AU144" s="230" t="s">
        <v>83</v>
      </c>
      <c r="AV144" s="11" t="s">
        <v>83</v>
      </c>
      <c r="AW144" s="11" t="s">
        <v>33</v>
      </c>
      <c r="AX144" s="11" t="s">
        <v>80</v>
      </c>
      <c r="AY144" s="230" t="s">
        <v>120</v>
      </c>
    </row>
    <row r="145" s="1" customFormat="1" ht="16.5" customHeight="1">
      <c r="B145" s="37"/>
      <c r="C145" s="204" t="s">
        <v>225</v>
      </c>
      <c r="D145" s="204" t="s">
        <v>122</v>
      </c>
      <c r="E145" s="205" t="s">
        <v>226</v>
      </c>
      <c r="F145" s="206" t="s">
        <v>227</v>
      </c>
      <c r="G145" s="207" t="s">
        <v>160</v>
      </c>
      <c r="H145" s="208">
        <v>186.05000000000001</v>
      </c>
      <c r="I145" s="209"/>
      <c r="J145" s="210">
        <f>ROUND(I145*H145,2)</f>
        <v>0</v>
      </c>
      <c r="K145" s="206" t="s">
        <v>137</v>
      </c>
      <c r="L145" s="42"/>
      <c r="M145" s="211" t="s">
        <v>19</v>
      </c>
      <c r="N145" s="212" t="s">
        <v>43</v>
      </c>
      <c r="O145" s="78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AR145" s="16" t="s">
        <v>127</v>
      </c>
      <c r="AT145" s="16" t="s">
        <v>122</v>
      </c>
      <c r="AU145" s="16" t="s">
        <v>83</v>
      </c>
      <c r="AY145" s="16" t="s">
        <v>120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80</v>
      </c>
      <c r="BK145" s="215">
        <f>ROUND(I145*H145,2)</f>
        <v>0</v>
      </c>
      <c r="BL145" s="16" t="s">
        <v>127</v>
      </c>
      <c r="BM145" s="16" t="s">
        <v>228</v>
      </c>
    </row>
    <row r="146" s="1" customFormat="1">
      <c r="B146" s="37"/>
      <c r="C146" s="38"/>
      <c r="D146" s="216" t="s">
        <v>129</v>
      </c>
      <c r="E146" s="38"/>
      <c r="F146" s="217" t="s">
        <v>229</v>
      </c>
      <c r="G146" s="38"/>
      <c r="H146" s="38"/>
      <c r="I146" s="129"/>
      <c r="J146" s="38"/>
      <c r="K146" s="38"/>
      <c r="L146" s="42"/>
      <c r="M146" s="218"/>
      <c r="N146" s="78"/>
      <c r="O146" s="78"/>
      <c r="P146" s="78"/>
      <c r="Q146" s="78"/>
      <c r="R146" s="78"/>
      <c r="S146" s="78"/>
      <c r="T146" s="79"/>
      <c r="AT146" s="16" t="s">
        <v>129</v>
      </c>
      <c r="AU146" s="16" t="s">
        <v>83</v>
      </c>
    </row>
    <row r="147" s="11" customFormat="1">
      <c r="B147" s="220"/>
      <c r="C147" s="221"/>
      <c r="D147" s="216" t="s">
        <v>133</v>
      </c>
      <c r="E147" s="222" t="s">
        <v>19</v>
      </c>
      <c r="F147" s="223" t="s">
        <v>230</v>
      </c>
      <c r="G147" s="221"/>
      <c r="H147" s="224">
        <v>15.6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133</v>
      </c>
      <c r="AU147" s="230" t="s">
        <v>83</v>
      </c>
      <c r="AV147" s="11" t="s">
        <v>83</v>
      </c>
      <c r="AW147" s="11" t="s">
        <v>33</v>
      </c>
      <c r="AX147" s="11" t="s">
        <v>72</v>
      </c>
      <c r="AY147" s="230" t="s">
        <v>120</v>
      </c>
    </row>
    <row r="148" s="11" customFormat="1">
      <c r="B148" s="220"/>
      <c r="C148" s="221"/>
      <c r="D148" s="216" t="s">
        <v>133</v>
      </c>
      <c r="E148" s="222" t="s">
        <v>19</v>
      </c>
      <c r="F148" s="223" t="s">
        <v>231</v>
      </c>
      <c r="G148" s="221"/>
      <c r="H148" s="224">
        <v>170.44999999999999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133</v>
      </c>
      <c r="AU148" s="230" t="s">
        <v>83</v>
      </c>
      <c r="AV148" s="11" t="s">
        <v>83</v>
      </c>
      <c r="AW148" s="11" t="s">
        <v>33</v>
      </c>
      <c r="AX148" s="11" t="s">
        <v>72</v>
      </c>
      <c r="AY148" s="230" t="s">
        <v>120</v>
      </c>
    </row>
    <row r="149" s="1" customFormat="1" ht="16.5" customHeight="1">
      <c r="B149" s="37"/>
      <c r="C149" s="204" t="s">
        <v>232</v>
      </c>
      <c r="D149" s="204" t="s">
        <v>122</v>
      </c>
      <c r="E149" s="205" t="s">
        <v>233</v>
      </c>
      <c r="F149" s="206" t="s">
        <v>234</v>
      </c>
      <c r="G149" s="207" t="s">
        <v>160</v>
      </c>
      <c r="H149" s="208">
        <v>1488.4000000000001</v>
      </c>
      <c r="I149" s="209"/>
      <c r="J149" s="210">
        <f>ROUND(I149*H149,2)</f>
        <v>0</v>
      </c>
      <c r="K149" s="206" t="s">
        <v>137</v>
      </c>
      <c r="L149" s="42"/>
      <c r="M149" s="211" t="s">
        <v>19</v>
      </c>
      <c r="N149" s="212" t="s">
        <v>43</v>
      </c>
      <c r="O149" s="78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16" t="s">
        <v>127</v>
      </c>
      <c r="AT149" s="16" t="s">
        <v>122</v>
      </c>
      <c r="AU149" s="16" t="s">
        <v>83</v>
      </c>
      <c r="AY149" s="16" t="s">
        <v>120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80</v>
      </c>
      <c r="BK149" s="215">
        <f>ROUND(I149*H149,2)</f>
        <v>0</v>
      </c>
      <c r="BL149" s="16" t="s">
        <v>127</v>
      </c>
      <c r="BM149" s="16" t="s">
        <v>235</v>
      </c>
    </row>
    <row r="150" s="1" customFormat="1">
      <c r="B150" s="37"/>
      <c r="C150" s="38"/>
      <c r="D150" s="216" t="s">
        <v>129</v>
      </c>
      <c r="E150" s="38"/>
      <c r="F150" s="217" t="s">
        <v>236</v>
      </c>
      <c r="G150" s="38"/>
      <c r="H150" s="38"/>
      <c r="I150" s="129"/>
      <c r="J150" s="38"/>
      <c r="K150" s="38"/>
      <c r="L150" s="42"/>
      <c r="M150" s="218"/>
      <c r="N150" s="78"/>
      <c r="O150" s="78"/>
      <c r="P150" s="78"/>
      <c r="Q150" s="78"/>
      <c r="R150" s="78"/>
      <c r="S150" s="78"/>
      <c r="T150" s="79"/>
      <c r="AT150" s="16" t="s">
        <v>129</v>
      </c>
      <c r="AU150" s="16" t="s">
        <v>83</v>
      </c>
    </row>
    <row r="151" s="11" customFormat="1">
      <c r="B151" s="220"/>
      <c r="C151" s="221"/>
      <c r="D151" s="216" t="s">
        <v>133</v>
      </c>
      <c r="E151" s="222" t="s">
        <v>19</v>
      </c>
      <c r="F151" s="223" t="s">
        <v>237</v>
      </c>
      <c r="G151" s="221"/>
      <c r="H151" s="224">
        <v>1488.4000000000001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133</v>
      </c>
      <c r="AU151" s="230" t="s">
        <v>83</v>
      </c>
      <c r="AV151" s="11" t="s">
        <v>83</v>
      </c>
      <c r="AW151" s="11" t="s">
        <v>33</v>
      </c>
      <c r="AX151" s="11" t="s">
        <v>80</v>
      </c>
      <c r="AY151" s="230" t="s">
        <v>120</v>
      </c>
    </row>
    <row r="152" s="1" customFormat="1" ht="16.5" customHeight="1">
      <c r="B152" s="37"/>
      <c r="C152" s="204" t="s">
        <v>238</v>
      </c>
      <c r="D152" s="204" t="s">
        <v>122</v>
      </c>
      <c r="E152" s="205" t="s">
        <v>239</v>
      </c>
      <c r="F152" s="206" t="s">
        <v>240</v>
      </c>
      <c r="G152" s="207" t="s">
        <v>241</v>
      </c>
      <c r="H152" s="208">
        <v>372.10000000000002</v>
      </c>
      <c r="I152" s="209"/>
      <c r="J152" s="210">
        <f>ROUND(I152*H152,2)</f>
        <v>0</v>
      </c>
      <c r="K152" s="206" t="s">
        <v>137</v>
      </c>
      <c r="L152" s="42"/>
      <c r="M152" s="211" t="s">
        <v>19</v>
      </c>
      <c r="N152" s="212" t="s">
        <v>43</v>
      </c>
      <c r="O152" s="78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AR152" s="16" t="s">
        <v>127</v>
      </c>
      <c r="AT152" s="16" t="s">
        <v>122</v>
      </c>
      <c r="AU152" s="16" t="s">
        <v>83</v>
      </c>
      <c r="AY152" s="16" t="s">
        <v>120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80</v>
      </c>
      <c r="BK152" s="215">
        <f>ROUND(I152*H152,2)</f>
        <v>0</v>
      </c>
      <c r="BL152" s="16" t="s">
        <v>127</v>
      </c>
      <c r="BM152" s="16" t="s">
        <v>242</v>
      </c>
    </row>
    <row r="153" s="1" customFormat="1">
      <c r="B153" s="37"/>
      <c r="C153" s="38"/>
      <c r="D153" s="216" t="s">
        <v>129</v>
      </c>
      <c r="E153" s="38"/>
      <c r="F153" s="217" t="s">
        <v>243</v>
      </c>
      <c r="G153" s="38"/>
      <c r="H153" s="38"/>
      <c r="I153" s="129"/>
      <c r="J153" s="38"/>
      <c r="K153" s="38"/>
      <c r="L153" s="42"/>
      <c r="M153" s="218"/>
      <c r="N153" s="78"/>
      <c r="O153" s="78"/>
      <c r="P153" s="78"/>
      <c r="Q153" s="78"/>
      <c r="R153" s="78"/>
      <c r="S153" s="78"/>
      <c r="T153" s="79"/>
      <c r="AT153" s="16" t="s">
        <v>129</v>
      </c>
      <c r="AU153" s="16" t="s">
        <v>83</v>
      </c>
    </row>
    <row r="154" s="11" customFormat="1">
      <c r="B154" s="220"/>
      <c r="C154" s="221"/>
      <c r="D154" s="216" t="s">
        <v>133</v>
      </c>
      <c r="E154" s="222" t="s">
        <v>19</v>
      </c>
      <c r="F154" s="223" t="s">
        <v>244</v>
      </c>
      <c r="G154" s="221"/>
      <c r="H154" s="224">
        <v>372.10000000000002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133</v>
      </c>
      <c r="AU154" s="230" t="s">
        <v>83</v>
      </c>
      <c r="AV154" s="11" t="s">
        <v>83</v>
      </c>
      <c r="AW154" s="11" t="s">
        <v>33</v>
      </c>
      <c r="AX154" s="11" t="s">
        <v>72</v>
      </c>
      <c r="AY154" s="230" t="s">
        <v>120</v>
      </c>
    </row>
    <row r="155" s="1" customFormat="1" ht="16.5" customHeight="1">
      <c r="B155" s="37"/>
      <c r="C155" s="204" t="s">
        <v>245</v>
      </c>
      <c r="D155" s="204" t="s">
        <v>122</v>
      </c>
      <c r="E155" s="205" t="s">
        <v>246</v>
      </c>
      <c r="F155" s="206" t="s">
        <v>247</v>
      </c>
      <c r="G155" s="207" t="s">
        <v>125</v>
      </c>
      <c r="H155" s="208">
        <v>165</v>
      </c>
      <c r="I155" s="209"/>
      <c r="J155" s="210">
        <f>ROUND(I155*H155,2)</f>
        <v>0</v>
      </c>
      <c r="K155" s="206" t="s">
        <v>19</v>
      </c>
      <c r="L155" s="42"/>
      <c r="M155" s="211" t="s">
        <v>19</v>
      </c>
      <c r="N155" s="212" t="s">
        <v>43</v>
      </c>
      <c r="O155" s="78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AR155" s="16" t="s">
        <v>127</v>
      </c>
      <c r="AT155" s="16" t="s">
        <v>122</v>
      </c>
      <c r="AU155" s="16" t="s">
        <v>83</v>
      </c>
      <c r="AY155" s="16" t="s">
        <v>120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80</v>
      </c>
      <c r="BK155" s="215">
        <f>ROUND(I155*H155,2)</f>
        <v>0</v>
      </c>
      <c r="BL155" s="16" t="s">
        <v>127</v>
      </c>
      <c r="BM155" s="16" t="s">
        <v>248</v>
      </c>
    </row>
    <row r="156" s="1" customFormat="1">
      <c r="B156" s="37"/>
      <c r="C156" s="38"/>
      <c r="D156" s="216" t="s">
        <v>129</v>
      </c>
      <c r="E156" s="38"/>
      <c r="F156" s="217" t="s">
        <v>249</v>
      </c>
      <c r="G156" s="38"/>
      <c r="H156" s="38"/>
      <c r="I156" s="129"/>
      <c r="J156" s="38"/>
      <c r="K156" s="38"/>
      <c r="L156" s="42"/>
      <c r="M156" s="218"/>
      <c r="N156" s="78"/>
      <c r="O156" s="78"/>
      <c r="P156" s="78"/>
      <c r="Q156" s="78"/>
      <c r="R156" s="78"/>
      <c r="S156" s="78"/>
      <c r="T156" s="79"/>
      <c r="AT156" s="16" t="s">
        <v>129</v>
      </c>
      <c r="AU156" s="16" t="s">
        <v>83</v>
      </c>
    </row>
    <row r="157" s="12" customFormat="1">
      <c r="B157" s="231"/>
      <c r="C157" s="232"/>
      <c r="D157" s="216" t="s">
        <v>133</v>
      </c>
      <c r="E157" s="233" t="s">
        <v>19</v>
      </c>
      <c r="F157" s="234" t="s">
        <v>250</v>
      </c>
      <c r="G157" s="232"/>
      <c r="H157" s="233" t="s">
        <v>19</v>
      </c>
      <c r="I157" s="235"/>
      <c r="J157" s="232"/>
      <c r="K157" s="232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133</v>
      </c>
      <c r="AU157" s="240" t="s">
        <v>83</v>
      </c>
      <c r="AV157" s="12" t="s">
        <v>80</v>
      </c>
      <c r="AW157" s="12" t="s">
        <v>33</v>
      </c>
      <c r="AX157" s="12" t="s">
        <v>72</v>
      </c>
      <c r="AY157" s="240" t="s">
        <v>120</v>
      </c>
    </row>
    <row r="158" s="11" customFormat="1">
      <c r="B158" s="220"/>
      <c r="C158" s="221"/>
      <c r="D158" s="216" t="s">
        <v>133</v>
      </c>
      <c r="E158" s="222" t="s">
        <v>19</v>
      </c>
      <c r="F158" s="223" t="s">
        <v>251</v>
      </c>
      <c r="G158" s="221"/>
      <c r="H158" s="224">
        <v>133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133</v>
      </c>
      <c r="AU158" s="230" t="s">
        <v>83</v>
      </c>
      <c r="AV158" s="11" t="s">
        <v>83</v>
      </c>
      <c r="AW158" s="11" t="s">
        <v>33</v>
      </c>
      <c r="AX158" s="11" t="s">
        <v>72</v>
      </c>
      <c r="AY158" s="230" t="s">
        <v>120</v>
      </c>
    </row>
    <row r="159" s="12" customFormat="1">
      <c r="B159" s="231"/>
      <c r="C159" s="232"/>
      <c r="D159" s="216" t="s">
        <v>133</v>
      </c>
      <c r="E159" s="233" t="s">
        <v>19</v>
      </c>
      <c r="F159" s="234" t="s">
        <v>252</v>
      </c>
      <c r="G159" s="232"/>
      <c r="H159" s="233" t="s">
        <v>19</v>
      </c>
      <c r="I159" s="235"/>
      <c r="J159" s="232"/>
      <c r="K159" s="232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133</v>
      </c>
      <c r="AU159" s="240" t="s">
        <v>83</v>
      </c>
      <c r="AV159" s="12" t="s">
        <v>80</v>
      </c>
      <c r="AW159" s="12" t="s">
        <v>33</v>
      </c>
      <c r="AX159" s="12" t="s">
        <v>72</v>
      </c>
      <c r="AY159" s="240" t="s">
        <v>120</v>
      </c>
    </row>
    <row r="160" s="11" customFormat="1">
      <c r="B160" s="220"/>
      <c r="C160" s="221"/>
      <c r="D160" s="216" t="s">
        <v>133</v>
      </c>
      <c r="E160" s="222" t="s">
        <v>19</v>
      </c>
      <c r="F160" s="223" t="s">
        <v>253</v>
      </c>
      <c r="G160" s="221"/>
      <c r="H160" s="224">
        <v>32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133</v>
      </c>
      <c r="AU160" s="230" t="s">
        <v>83</v>
      </c>
      <c r="AV160" s="11" t="s">
        <v>83</v>
      </c>
      <c r="AW160" s="11" t="s">
        <v>33</v>
      </c>
      <c r="AX160" s="11" t="s">
        <v>72</v>
      </c>
      <c r="AY160" s="230" t="s">
        <v>120</v>
      </c>
    </row>
    <row r="161" s="1" customFormat="1" ht="16.5" customHeight="1">
      <c r="B161" s="37"/>
      <c r="C161" s="204" t="s">
        <v>254</v>
      </c>
      <c r="D161" s="204" t="s">
        <v>122</v>
      </c>
      <c r="E161" s="205" t="s">
        <v>255</v>
      </c>
      <c r="F161" s="206" t="s">
        <v>256</v>
      </c>
      <c r="G161" s="207" t="s">
        <v>160</v>
      </c>
      <c r="H161" s="208">
        <v>24.75</v>
      </c>
      <c r="I161" s="209"/>
      <c r="J161" s="210">
        <f>ROUND(I161*H161,2)</f>
        <v>0</v>
      </c>
      <c r="K161" s="206" t="s">
        <v>137</v>
      </c>
      <c r="L161" s="42"/>
      <c r="M161" s="211" t="s">
        <v>19</v>
      </c>
      <c r="N161" s="212" t="s">
        <v>43</v>
      </c>
      <c r="O161" s="78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AR161" s="16" t="s">
        <v>127</v>
      </c>
      <c r="AT161" s="16" t="s">
        <v>122</v>
      </c>
      <c r="AU161" s="16" t="s">
        <v>83</v>
      </c>
      <c r="AY161" s="16" t="s">
        <v>120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80</v>
      </c>
      <c r="BK161" s="215">
        <f>ROUND(I161*H161,2)</f>
        <v>0</v>
      </c>
      <c r="BL161" s="16" t="s">
        <v>127</v>
      </c>
      <c r="BM161" s="16" t="s">
        <v>257</v>
      </c>
    </row>
    <row r="162" s="1" customFormat="1">
      <c r="B162" s="37"/>
      <c r="C162" s="38"/>
      <c r="D162" s="216" t="s">
        <v>129</v>
      </c>
      <c r="E162" s="38"/>
      <c r="F162" s="217" t="s">
        <v>258</v>
      </c>
      <c r="G162" s="38"/>
      <c r="H162" s="38"/>
      <c r="I162" s="129"/>
      <c r="J162" s="38"/>
      <c r="K162" s="38"/>
      <c r="L162" s="42"/>
      <c r="M162" s="218"/>
      <c r="N162" s="78"/>
      <c r="O162" s="78"/>
      <c r="P162" s="78"/>
      <c r="Q162" s="78"/>
      <c r="R162" s="78"/>
      <c r="S162" s="78"/>
      <c r="T162" s="79"/>
      <c r="AT162" s="16" t="s">
        <v>129</v>
      </c>
      <c r="AU162" s="16" t="s">
        <v>83</v>
      </c>
    </row>
    <row r="163" s="11" customFormat="1">
      <c r="B163" s="220"/>
      <c r="C163" s="221"/>
      <c r="D163" s="216" t="s">
        <v>133</v>
      </c>
      <c r="E163" s="222" t="s">
        <v>19</v>
      </c>
      <c r="F163" s="223" t="s">
        <v>259</v>
      </c>
      <c r="G163" s="221"/>
      <c r="H163" s="224">
        <v>4.7999999999999998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133</v>
      </c>
      <c r="AU163" s="230" t="s">
        <v>83</v>
      </c>
      <c r="AV163" s="11" t="s">
        <v>83</v>
      </c>
      <c r="AW163" s="11" t="s">
        <v>33</v>
      </c>
      <c r="AX163" s="11" t="s">
        <v>72</v>
      </c>
      <c r="AY163" s="230" t="s">
        <v>120</v>
      </c>
    </row>
    <row r="164" s="11" customFormat="1">
      <c r="B164" s="220"/>
      <c r="C164" s="221"/>
      <c r="D164" s="216" t="s">
        <v>133</v>
      </c>
      <c r="E164" s="222" t="s">
        <v>19</v>
      </c>
      <c r="F164" s="223" t="s">
        <v>260</v>
      </c>
      <c r="G164" s="221"/>
      <c r="H164" s="224">
        <v>19.949999999999999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133</v>
      </c>
      <c r="AU164" s="230" t="s">
        <v>83</v>
      </c>
      <c r="AV164" s="11" t="s">
        <v>83</v>
      </c>
      <c r="AW164" s="11" t="s">
        <v>33</v>
      </c>
      <c r="AX164" s="11" t="s">
        <v>72</v>
      </c>
      <c r="AY164" s="230" t="s">
        <v>120</v>
      </c>
    </row>
    <row r="165" s="13" customFormat="1">
      <c r="B165" s="241"/>
      <c r="C165" s="242"/>
      <c r="D165" s="216" t="s">
        <v>133</v>
      </c>
      <c r="E165" s="243" t="s">
        <v>19</v>
      </c>
      <c r="F165" s="244" t="s">
        <v>167</v>
      </c>
      <c r="G165" s="242"/>
      <c r="H165" s="245">
        <v>24.75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AT165" s="251" t="s">
        <v>133</v>
      </c>
      <c r="AU165" s="251" t="s">
        <v>83</v>
      </c>
      <c r="AV165" s="13" t="s">
        <v>127</v>
      </c>
      <c r="AW165" s="13" t="s">
        <v>33</v>
      </c>
      <c r="AX165" s="13" t="s">
        <v>80</v>
      </c>
      <c r="AY165" s="251" t="s">
        <v>120</v>
      </c>
    </row>
    <row r="166" s="1" customFormat="1" ht="16.5" customHeight="1">
      <c r="B166" s="37"/>
      <c r="C166" s="204" t="s">
        <v>7</v>
      </c>
      <c r="D166" s="204" t="s">
        <v>122</v>
      </c>
      <c r="E166" s="205" t="s">
        <v>261</v>
      </c>
      <c r="F166" s="206" t="s">
        <v>262</v>
      </c>
      <c r="G166" s="207" t="s">
        <v>125</v>
      </c>
      <c r="H166" s="208">
        <v>186</v>
      </c>
      <c r="I166" s="209"/>
      <c r="J166" s="210">
        <f>ROUND(I166*H166,2)</f>
        <v>0</v>
      </c>
      <c r="K166" s="206" t="s">
        <v>137</v>
      </c>
      <c r="L166" s="42"/>
      <c r="M166" s="211" t="s">
        <v>19</v>
      </c>
      <c r="N166" s="212" t="s">
        <v>43</v>
      </c>
      <c r="O166" s="78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AR166" s="16" t="s">
        <v>127</v>
      </c>
      <c r="AT166" s="16" t="s">
        <v>122</v>
      </c>
      <c r="AU166" s="16" t="s">
        <v>83</v>
      </c>
      <c r="AY166" s="16" t="s">
        <v>120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80</v>
      </c>
      <c r="BK166" s="215">
        <f>ROUND(I166*H166,2)</f>
        <v>0</v>
      </c>
      <c r="BL166" s="16" t="s">
        <v>127</v>
      </c>
      <c r="BM166" s="16" t="s">
        <v>263</v>
      </c>
    </row>
    <row r="167" s="1" customFormat="1">
      <c r="B167" s="37"/>
      <c r="C167" s="38"/>
      <c r="D167" s="216" t="s">
        <v>129</v>
      </c>
      <c r="E167" s="38"/>
      <c r="F167" s="217" t="s">
        <v>264</v>
      </c>
      <c r="G167" s="38"/>
      <c r="H167" s="38"/>
      <c r="I167" s="129"/>
      <c r="J167" s="38"/>
      <c r="K167" s="38"/>
      <c r="L167" s="42"/>
      <c r="M167" s="218"/>
      <c r="N167" s="78"/>
      <c r="O167" s="78"/>
      <c r="P167" s="78"/>
      <c r="Q167" s="78"/>
      <c r="R167" s="78"/>
      <c r="S167" s="78"/>
      <c r="T167" s="79"/>
      <c r="AT167" s="16" t="s">
        <v>129</v>
      </c>
      <c r="AU167" s="16" t="s">
        <v>83</v>
      </c>
    </row>
    <row r="168" s="1" customFormat="1">
      <c r="B168" s="37"/>
      <c r="C168" s="38"/>
      <c r="D168" s="216" t="s">
        <v>131</v>
      </c>
      <c r="E168" s="38"/>
      <c r="F168" s="219" t="s">
        <v>265</v>
      </c>
      <c r="G168" s="38"/>
      <c r="H168" s="38"/>
      <c r="I168" s="129"/>
      <c r="J168" s="38"/>
      <c r="K168" s="38"/>
      <c r="L168" s="42"/>
      <c r="M168" s="218"/>
      <c r="N168" s="78"/>
      <c r="O168" s="78"/>
      <c r="P168" s="78"/>
      <c r="Q168" s="78"/>
      <c r="R168" s="78"/>
      <c r="S168" s="78"/>
      <c r="T168" s="79"/>
      <c r="AT168" s="16" t="s">
        <v>131</v>
      </c>
      <c r="AU168" s="16" t="s">
        <v>83</v>
      </c>
    </row>
    <row r="169" s="11" customFormat="1">
      <c r="B169" s="220"/>
      <c r="C169" s="221"/>
      <c r="D169" s="216" t="s">
        <v>133</v>
      </c>
      <c r="E169" s="222" t="s">
        <v>19</v>
      </c>
      <c r="F169" s="223" t="s">
        <v>266</v>
      </c>
      <c r="G169" s="221"/>
      <c r="H169" s="224">
        <v>186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133</v>
      </c>
      <c r="AU169" s="230" t="s">
        <v>83</v>
      </c>
      <c r="AV169" s="11" t="s">
        <v>83</v>
      </c>
      <c r="AW169" s="11" t="s">
        <v>33</v>
      </c>
      <c r="AX169" s="11" t="s">
        <v>80</v>
      </c>
      <c r="AY169" s="230" t="s">
        <v>120</v>
      </c>
    </row>
    <row r="170" s="1" customFormat="1" ht="16.5" customHeight="1">
      <c r="B170" s="37"/>
      <c r="C170" s="252" t="s">
        <v>267</v>
      </c>
      <c r="D170" s="252" t="s">
        <v>268</v>
      </c>
      <c r="E170" s="253" t="s">
        <v>269</v>
      </c>
      <c r="F170" s="254" t="s">
        <v>270</v>
      </c>
      <c r="G170" s="255" t="s">
        <v>160</v>
      </c>
      <c r="H170" s="256">
        <v>27.899999999999999</v>
      </c>
      <c r="I170" s="257"/>
      <c r="J170" s="258">
        <f>ROUND(I170*H170,2)</f>
        <v>0</v>
      </c>
      <c r="K170" s="254" t="s">
        <v>19</v>
      </c>
      <c r="L170" s="259"/>
      <c r="M170" s="260" t="s">
        <v>19</v>
      </c>
      <c r="N170" s="261" t="s">
        <v>43</v>
      </c>
      <c r="O170" s="78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AR170" s="16" t="s">
        <v>140</v>
      </c>
      <c r="AT170" s="16" t="s">
        <v>268</v>
      </c>
      <c r="AU170" s="16" t="s">
        <v>83</v>
      </c>
      <c r="AY170" s="16" t="s">
        <v>120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80</v>
      </c>
      <c r="BK170" s="215">
        <f>ROUND(I170*H170,2)</f>
        <v>0</v>
      </c>
      <c r="BL170" s="16" t="s">
        <v>127</v>
      </c>
      <c r="BM170" s="16" t="s">
        <v>271</v>
      </c>
    </row>
    <row r="171" s="1" customFormat="1">
      <c r="B171" s="37"/>
      <c r="C171" s="38"/>
      <c r="D171" s="216" t="s">
        <v>129</v>
      </c>
      <c r="E171" s="38"/>
      <c r="F171" s="217" t="s">
        <v>272</v>
      </c>
      <c r="G171" s="38"/>
      <c r="H171" s="38"/>
      <c r="I171" s="129"/>
      <c r="J171" s="38"/>
      <c r="K171" s="38"/>
      <c r="L171" s="42"/>
      <c r="M171" s="218"/>
      <c r="N171" s="78"/>
      <c r="O171" s="78"/>
      <c r="P171" s="78"/>
      <c r="Q171" s="78"/>
      <c r="R171" s="78"/>
      <c r="S171" s="78"/>
      <c r="T171" s="79"/>
      <c r="AT171" s="16" t="s">
        <v>129</v>
      </c>
      <c r="AU171" s="16" t="s">
        <v>83</v>
      </c>
    </row>
    <row r="172" s="11" customFormat="1">
      <c r="B172" s="220"/>
      <c r="C172" s="221"/>
      <c r="D172" s="216" t="s">
        <v>133</v>
      </c>
      <c r="E172" s="222" t="s">
        <v>19</v>
      </c>
      <c r="F172" s="223" t="s">
        <v>273</v>
      </c>
      <c r="G172" s="221"/>
      <c r="H172" s="224">
        <v>27.899999999999999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133</v>
      </c>
      <c r="AU172" s="230" t="s">
        <v>83</v>
      </c>
      <c r="AV172" s="11" t="s">
        <v>83</v>
      </c>
      <c r="AW172" s="11" t="s">
        <v>33</v>
      </c>
      <c r="AX172" s="11" t="s">
        <v>80</v>
      </c>
      <c r="AY172" s="230" t="s">
        <v>120</v>
      </c>
    </row>
    <row r="173" s="1" customFormat="1" ht="16.5" customHeight="1">
      <c r="B173" s="37"/>
      <c r="C173" s="252" t="s">
        <v>274</v>
      </c>
      <c r="D173" s="252" t="s">
        <v>268</v>
      </c>
      <c r="E173" s="253" t="s">
        <v>275</v>
      </c>
      <c r="F173" s="254" t="s">
        <v>276</v>
      </c>
      <c r="G173" s="255" t="s">
        <v>277</v>
      </c>
      <c r="H173" s="256">
        <v>9.3000000000000007</v>
      </c>
      <c r="I173" s="257"/>
      <c r="J173" s="258">
        <f>ROUND(I173*H173,2)</f>
        <v>0</v>
      </c>
      <c r="K173" s="254" t="s">
        <v>137</v>
      </c>
      <c r="L173" s="259"/>
      <c r="M173" s="260" t="s">
        <v>19</v>
      </c>
      <c r="N173" s="261" t="s">
        <v>43</v>
      </c>
      <c r="O173" s="78"/>
      <c r="P173" s="213">
        <f>O173*H173</f>
        <v>0</v>
      </c>
      <c r="Q173" s="213">
        <v>0.001</v>
      </c>
      <c r="R173" s="213">
        <f>Q173*H173</f>
        <v>0.009300000000000001</v>
      </c>
      <c r="S173" s="213">
        <v>0</v>
      </c>
      <c r="T173" s="214">
        <f>S173*H173</f>
        <v>0</v>
      </c>
      <c r="AR173" s="16" t="s">
        <v>140</v>
      </c>
      <c r="AT173" s="16" t="s">
        <v>268</v>
      </c>
      <c r="AU173" s="16" t="s">
        <v>83</v>
      </c>
      <c r="AY173" s="16" t="s">
        <v>120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80</v>
      </c>
      <c r="BK173" s="215">
        <f>ROUND(I173*H173,2)</f>
        <v>0</v>
      </c>
      <c r="BL173" s="16" t="s">
        <v>127</v>
      </c>
      <c r="BM173" s="16" t="s">
        <v>278</v>
      </c>
    </row>
    <row r="174" s="1" customFormat="1">
      <c r="B174" s="37"/>
      <c r="C174" s="38"/>
      <c r="D174" s="216" t="s">
        <v>129</v>
      </c>
      <c r="E174" s="38"/>
      <c r="F174" s="217" t="s">
        <v>276</v>
      </c>
      <c r="G174" s="38"/>
      <c r="H174" s="38"/>
      <c r="I174" s="129"/>
      <c r="J174" s="38"/>
      <c r="K174" s="38"/>
      <c r="L174" s="42"/>
      <c r="M174" s="218"/>
      <c r="N174" s="78"/>
      <c r="O174" s="78"/>
      <c r="P174" s="78"/>
      <c r="Q174" s="78"/>
      <c r="R174" s="78"/>
      <c r="S174" s="78"/>
      <c r="T174" s="79"/>
      <c r="AT174" s="16" t="s">
        <v>129</v>
      </c>
      <c r="AU174" s="16" t="s">
        <v>83</v>
      </c>
    </row>
    <row r="175" s="11" customFormat="1">
      <c r="B175" s="220"/>
      <c r="C175" s="221"/>
      <c r="D175" s="216" t="s">
        <v>133</v>
      </c>
      <c r="E175" s="222" t="s">
        <v>19</v>
      </c>
      <c r="F175" s="223" t="s">
        <v>279</v>
      </c>
      <c r="G175" s="221"/>
      <c r="H175" s="224">
        <v>9.3000000000000007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133</v>
      </c>
      <c r="AU175" s="230" t="s">
        <v>83</v>
      </c>
      <c r="AV175" s="11" t="s">
        <v>83</v>
      </c>
      <c r="AW175" s="11" t="s">
        <v>33</v>
      </c>
      <c r="AX175" s="11" t="s">
        <v>80</v>
      </c>
      <c r="AY175" s="230" t="s">
        <v>120</v>
      </c>
    </row>
    <row r="176" s="1" customFormat="1" ht="16.5" customHeight="1">
      <c r="B176" s="37"/>
      <c r="C176" s="204" t="s">
        <v>280</v>
      </c>
      <c r="D176" s="204" t="s">
        <v>122</v>
      </c>
      <c r="E176" s="205" t="s">
        <v>281</v>
      </c>
      <c r="F176" s="206" t="s">
        <v>282</v>
      </c>
      <c r="G176" s="207" t="s">
        <v>125</v>
      </c>
      <c r="H176" s="208">
        <v>186</v>
      </c>
      <c r="I176" s="209"/>
      <c r="J176" s="210">
        <f>ROUND(I176*H176,2)</f>
        <v>0</v>
      </c>
      <c r="K176" s="206" t="s">
        <v>137</v>
      </c>
      <c r="L176" s="42"/>
      <c r="M176" s="211" t="s">
        <v>19</v>
      </c>
      <c r="N176" s="212" t="s">
        <v>43</v>
      </c>
      <c r="O176" s="78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AR176" s="16" t="s">
        <v>127</v>
      </c>
      <c r="AT176" s="16" t="s">
        <v>122</v>
      </c>
      <c r="AU176" s="16" t="s">
        <v>83</v>
      </c>
      <c r="AY176" s="16" t="s">
        <v>120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80</v>
      </c>
      <c r="BK176" s="215">
        <f>ROUND(I176*H176,2)</f>
        <v>0</v>
      </c>
      <c r="BL176" s="16" t="s">
        <v>127</v>
      </c>
      <c r="BM176" s="16" t="s">
        <v>283</v>
      </c>
    </row>
    <row r="177" s="1" customFormat="1">
      <c r="B177" s="37"/>
      <c r="C177" s="38"/>
      <c r="D177" s="216" t="s">
        <v>129</v>
      </c>
      <c r="E177" s="38"/>
      <c r="F177" s="217" t="s">
        <v>284</v>
      </c>
      <c r="G177" s="38"/>
      <c r="H177" s="38"/>
      <c r="I177" s="129"/>
      <c r="J177" s="38"/>
      <c r="K177" s="38"/>
      <c r="L177" s="42"/>
      <c r="M177" s="218"/>
      <c r="N177" s="78"/>
      <c r="O177" s="78"/>
      <c r="P177" s="78"/>
      <c r="Q177" s="78"/>
      <c r="R177" s="78"/>
      <c r="S177" s="78"/>
      <c r="T177" s="79"/>
      <c r="AT177" s="16" t="s">
        <v>129</v>
      </c>
      <c r="AU177" s="16" t="s">
        <v>83</v>
      </c>
    </row>
    <row r="178" s="11" customFormat="1">
      <c r="B178" s="220"/>
      <c r="C178" s="221"/>
      <c r="D178" s="216" t="s">
        <v>133</v>
      </c>
      <c r="E178" s="222" t="s">
        <v>19</v>
      </c>
      <c r="F178" s="223" t="s">
        <v>285</v>
      </c>
      <c r="G178" s="221"/>
      <c r="H178" s="224">
        <v>186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133</v>
      </c>
      <c r="AU178" s="230" t="s">
        <v>83</v>
      </c>
      <c r="AV178" s="11" t="s">
        <v>83</v>
      </c>
      <c r="AW178" s="11" t="s">
        <v>33</v>
      </c>
      <c r="AX178" s="11" t="s">
        <v>72</v>
      </c>
      <c r="AY178" s="230" t="s">
        <v>120</v>
      </c>
    </row>
    <row r="179" s="1" customFormat="1" ht="16.5" customHeight="1">
      <c r="B179" s="37"/>
      <c r="C179" s="204" t="s">
        <v>286</v>
      </c>
      <c r="D179" s="204" t="s">
        <v>122</v>
      </c>
      <c r="E179" s="205" t="s">
        <v>287</v>
      </c>
      <c r="F179" s="206" t="s">
        <v>288</v>
      </c>
      <c r="G179" s="207" t="s">
        <v>125</v>
      </c>
      <c r="H179" s="208">
        <v>602</v>
      </c>
      <c r="I179" s="209"/>
      <c r="J179" s="210">
        <f>ROUND(I179*H179,2)</f>
        <v>0</v>
      </c>
      <c r="K179" s="206" t="s">
        <v>137</v>
      </c>
      <c r="L179" s="42"/>
      <c r="M179" s="211" t="s">
        <v>19</v>
      </c>
      <c r="N179" s="212" t="s">
        <v>43</v>
      </c>
      <c r="O179" s="78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AR179" s="16" t="s">
        <v>127</v>
      </c>
      <c r="AT179" s="16" t="s">
        <v>122</v>
      </c>
      <c r="AU179" s="16" t="s">
        <v>83</v>
      </c>
      <c r="AY179" s="16" t="s">
        <v>120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80</v>
      </c>
      <c r="BK179" s="215">
        <f>ROUND(I179*H179,2)</f>
        <v>0</v>
      </c>
      <c r="BL179" s="16" t="s">
        <v>127</v>
      </c>
      <c r="BM179" s="16" t="s">
        <v>289</v>
      </c>
    </row>
    <row r="180" s="1" customFormat="1">
      <c r="B180" s="37"/>
      <c r="C180" s="38"/>
      <c r="D180" s="216" t="s">
        <v>129</v>
      </c>
      <c r="E180" s="38"/>
      <c r="F180" s="217" t="s">
        <v>290</v>
      </c>
      <c r="G180" s="38"/>
      <c r="H180" s="38"/>
      <c r="I180" s="129"/>
      <c r="J180" s="38"/>
      <c r="K180" s="38"/>
      <c r="L180" s="42"/>
      <c r="M180" s="218"/>
      <c r="N180" s="78"/>
      <c r="O180" s="78"/>
      <c r="P180" s="78"/>
      <c r="Q180" s="78"/>
      <c r="R180" s="78"/>
      <c r="S180" s="78"/>
      <c r="T180" s="79"/>
      <c r="AT180" s="16" t="s">
        <v>129</v>
      </c>
      <c r="AU180" s="16" t="s">
        <v>83</v>
      </c>
    </row>
    <row r="181" s="1" customFormat="1">
      <c r="B181" s="37"/>
      <c r="C181" s="38"/>
      <c r="D181" s="216" t="s">
        <v>131</v>
      </c>
      <c r="E181" s="38"/>
      <c r="F181" s="219" t="s">
        <v>291</v>
      </c>
      <c r="G181" s="38"/>
      <c r="H181" s="38"/>
      <c r="I181" s="129"/>
      <c r="J181" s="38"/>
      <c r="K181" s="38"/>
      <c r="L181" s="42"/>
      <c r="M181" s="218"/>
      <c r="N181" s="78"/>
      <c r="O181" s="78"/>
      <c r="P181" s="78"/>
      <c r="Q181" s="78"/>
      <c r="R181" s="78"/>
      <c r="S181" s="78"/>
      <c r="T181" s="79"/>
      <c r="AT181" s="16" t="s">
        <v>131</v>
      </c>
      <c r="AU181" s="16" t="s">
        <v>83</v>
      </c>
    </row>
    <row r="182" s="11" customFormat="1">
      <c r="B182" s="220"/>
      <c r="C182" s="221"/>
      <c r="D182" s="216" t="s">
        <v>133</v>
      </c>
      <c r="E182" s="222" t="s">
        <v>19</v>
      </c>
      <c r="F182" s="223" t="s">
        <v>292</v>
      </c>
      <c r="G182" s="221"/>
      <c r="H182" s="224">
        <v>602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133</v>
      </c>
      <c r="AU182" s="230" t="s">
        <v>83</v>
      </c>
      <c r="AV182" s="11" t="s">
        <v>83</v>
      </c>
      <c r="AW182" s="11" t="s">
        <v>33</v>
      </c>
      <c r="AX182" s="11" t="s">
        <v>80</v>
      </c>
      <c r="AY182" s="230" t="s">
        <v>120</v>
      </c>
    </row>
    <row r="183" s="10" customFormat="1" ht="22.8" customHeight="1">
      <c r="B183" s="188"/>
      <c r="C183" s="189"/>
      <c r="D183" s="190" t="s">
        <v>71</v>
      </c>
      <c r="E183" s="202" t="s">
        <v>152</v>
      </c>
      <c r="F183" s="202" t="s">
        <v>293</v>
      </c>
      <c r="G183" s="189"/>
      <c r="H183" s="189"/>
      <c r="I183" s="192"/>
      <c r="J183" s="203">
        <f>BK183</f>
        <v>0</v>
      </c>
      <c r="K183" s="189"/>
      <c r="L183" s="194"/>
      <c r="M183" s="195"/>
      <c r="N183" s="196"/>
      <c r="O183" s="196"/>
      <c r="P183" s="197">
        <f>SUM(P184:P220)</f>
        <v>0</v>
      </c>
      <c r="Q183" s="196"/>
      <c r="R183" s="197">
        <f>SUM(R184:R220)</f>
        <v>128.56177399999999</v>
      </c>
      <c r="S183" s="196"/>
      <c r="T183" s="198">
        <f>SUM(T184:T220)</f>
        <v>0</v>
      </c>
      <c r="AR183" s="199" t="s">
        <v>80</v>
      </c>
      <c r="AT183" s="200" t="s">
        <v>71</v>
      </c>
      <c r="AU183" s="200" t="s">
        <v>80</v>
      </c>
      <c r="AY183" s="199" t="s">
        <v>120</v>
      </c>
      <c r="BK183" s="201">
        <f>SUM(BK184:BK220)</f>
        <v>0</v>
      </c>
    </row>
    <row r="184" s="1" customFormat="1" ht="16.5" customHeight="1">
      <c r="B184" s="37"/>
      <c r="C184" s="204" t="s">
        <v>294</v>
      </c>
      <c r="D184" s="204" t="s">
        <v>122</v>
      </c>
      <c r="E184" s="205" t="s">
        <v>295</v>
      </c>
      <c r="F184" s="206" t="s">
        <v>296</v>
      </c>
      <c r="G184" s="207" t="s">
        <v>125</v>
      </c>
      <c r="H184" s="208">
        <v>602</v>
      </c>
      <c r="I184" s="209"/>
      <c r="J184" s="210">
        <f>ROUND(I184*H184,2)</f>
        <v>0</v>
      </c>
      <c r="K184" s="206" t="s">
        <v>19</v>
      </c>
      <c r="L184" s="42"/>
      <c r="M184" s="211" t="s">
        <v>19</v>
      </c>
      <c r="N184" s="212" t="s">
        <v>43</v>
      </c>
      <c r="O184" s="78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AR184" s="16" t="s">
        <v>127</v>
      </c>
      <c r="AT184" s="16" t="s">
        <v>122</v>
      </c>
      <c r="AU184" s="16" t="s">
        <v>83</v>
      </c>
      <c r="AY184" s="16" t="s">
        <v>120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80</v>
      </c>
      <c r="BK184" s="215">
        <f>ROUND(I184*H184,2)</f>
        <v>0</v>
      </c>
      <c r="BL184" s="16" t="s">
        <v>127</v>
      </c>
      <c r="BM184" s="16" t="s">
        <v>297</v>
      </c>
    </row>
    <row r="185" s="1" customFormat="1">
      <c r="B185" s="37"/>
      <c r="C185" s="38"/>
      <c r="D185" s="216" t="s">
        <v>129</v>
      </c>
      <c r="E185" s="38"/>
      <c r="F185" s="217" t="s">
        <v>298</v>
      </c>
      <c r="G185" s="38"/>
      <c r="H185" s="38"/>
      <c r="I185" s="129"/>
      <c r="J185" s="38"/>
      <c r="K185" s="38"/>
      <c r="L185" s="42"/>
      <c r="M185" s="218"/>
      <c r="N185" s="78"/>
      <c r="O185" s="78"/>
      <c r="P185" s="78"/>
      <c r="Q185" s="78"/>
      <c r="R185" s="78"/>
      <c r="S185" s="78"/>
      <c r="T185" s="79"/>
      <c r="AT185" s="16" t="s">
        <v>129</v>
      </c>
      <c r="AU185" s="16" t="s">
        <v>83</v>
      </c>
    </row>
    <row r="186" s="11" customFormat="1">
      <c r="B186" s="220"/>
      <c r="C186" s="221"/>
      <c r="D186" s="216" t="s">
        <v>133</v>
      </c>
      <c r="E186" s="222" t="s">
        <v>19</v>
      </c>
      <c r="F186" s="223" t="s">
        <v>292</v>
      </c>
      <c r="G186" s="221"/>
      <c r="H186" s="224">
        <v>602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133</v>
      </c>
      <c r="AU186" s="230" t="s">
        <v>83</v>
      </c>
      <c r="AV186" s="11" t="s">
        <v>83</v>
      </c>
      <c r="AW186" s="11" t="s">
        <v>33</v>
      </c>
      <c r="AX186" s="11" t="s">
        <v>80</v>
      </c>
      <c r="AY186" s="230" t="s">
        <v>120</v>
      </c>
    </row>
    <row r="187" s="1" customFormat="1" ht="16.5" customHeight="1">
      <c r="B187" s="37"/>
      <c r="C187" s="204" t="s">
        <v>299</v>
      </c>
      <c r="D187" s="204" t="s">
        <v>122</v>
      </c>
      <c r="E187" s="205" t="s">
        <v>300</v>
      </c>
      <c r="F187" s="206" t="s">
        <v>301</v>
      </c>
      <c r="G187" s="207" t="s">
        <v>125</v>
      </c>
      <c r="H187" s="208">
        <v>702</v>
      </c>
      <c r="I187" s="209"/>
      <c r="J187" s="210">
        <f>ROUND(I187*H187,2)</f>
        <v>0</v>
      </c>
      <c r="K187" s="206" t="s">
        <v>19</v>
      </c>
      <c r="L187" s="42"/>
      <c r="M187" s="211" t="s">
        <v>19</v>
      </c>
      <c r="N187" s="212" t="s">
        <v>43</v>
      </c>
      <c r="O187" s="78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AR187" s="16" t="s">
        <v>127</v>
      </c>
      <c r="AT187" s="16" t="s">
        <v>122</v>
      </c>
      <c r="AU187" s="16" t="s">
        <v>83</v>
      </c>
      <c r="AY187" s="16" t="s">
        <v>120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80</v>
      </c>
      <c r="BK187" s="215">
        <f>ROUND(I187*H187,2)</f>
        <v>0</v>
      </c>
      <c r="BL187" s="16" t="s">
        <v>127</v>
      </c>
      <c r="BM187" s="16" t="s">
        <v>302</v>
      </c>
    </row>
    <row r="188" s="1" customFormat="1">
      <c r="B188" s="37"/>
      <c r="C188" s="38"/>
      <c r="D188" s="216" t="s">
        <v>129</v>
      </c>
      <c r="E188" s="38"/>
      <c r="F188" s="217" t="s">
        <v>303</v>
      </c>
      <c r="G188" s="38"/>
      <c r="H188" s="38"/>
      <c r="I188" s="129"/>
      <c r="J188" s="38"/>
      <c r="K188" s="38"/>
      <c r="L188" s="42"/>
      <c r="M188" s="218"/>
      <c r="N188" s="78"/>
      <c r="O188" s="78"/>
      <c r="P188" s="78"/>
      <c r="Q188" s="78"/>
      <c r="R188" s="78"/>
      <c r="S188" s="78"/>
      <c r="T188" s="79"/>
      <c r="AT188" s="16" t="s">
        <v>129</v>
      </c>
      <c r="AU188" s="16" t="s">
        <v>83</v>
      </c>
    </row>
    <row r="189" s="11" customFormat="1">
      <c r="B189" s="220"/>
      <c r="C189" s="221"/>
      <c r="D189" s="216" t="s">
        <v>133</v>
      </c>
      <c r="E189" s="222" t="s">
        <v>19</v>
      </c>
      <c r="F189" s="223" t="s">
        <v>304</v>
      </c>
      <c r="G189" s="221"/>
      <c r="H189" s="224">
        <v>702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133</v>
      </c>
      <c r="AU189" s="230" t="s">
        <v>83</v>
      </c>
      <c r="AV189" s="11" t="s">
        <v>83</v>
      </c>
      <c r="AW189" s="11" t="s">
        <v>33</v>
      </c>
      <c r="AX189" s="11" t="s">
        <v>80</v>
      </c>
      <c r="AY189" s="230" t="s">
        <v>120</v>
      </c>
    </row>
    <row r="190" s="1" customFormat="1" ht="16.5" customHeight="1">
      <c r="B190" s="37"/>
      <c r="C190" s="204" t="s">
        <v>305</v>
      </c>
      <c r="D190" s="204" t="s">
        <v>122</v>
      </c>
      <c r="E190" s="205" t="s">
        <v>306</v>
      </c>
      <c r="F190" s="206" t="s">
        <v>307</v>
      </c>
      <c r="G190" s="207" t="s">
        <v>125</v>
      </c>
      <c r="H190" s="208">
        <v>98</v>
      </c>
      <c r="I190" s="209"/>
      <c r="J190" s="210">
        <f>ROUND(I190*H190,2)</f>
        <v>0</v>
      </c>
      <c r="K190" s="206" t="s">
        <v>137</v>
      </c>
      <c r="L190" s="42"/>
      <c r="M190" s="211" t="s">
        <v>19</v>
      </c>
      <c r="N190" s="212" t="s">
        <v>43</v>
      </c>
      <c r="O190" s="78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AR190" s="16" t="s">
        <v>127</v>
      </c>
      <c r="AT190" s="16" t="s">
        <v>122</v>
      </c>
      <c r="AU190" s="16" t="s">
        <v>83</v>
      </c>
      <c r="AY190" s="16" t="s">
        <v>120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80</v>
      </c>
      <c r="BK190" s="215">
        <f>ROUND(I190*H190,2)</f>
        <v>0</v>
      </c>
      <c r="BL190" s="16" t="s">
        <v>127</v>
      </c>
      <c r="BM190" s="16" t="s">
        <v>308</v>
      </c>
    </row>
    <row r="191" s="1" customFormat="1">
      <c r="B191" s="37"/>
      <c r="C191" s="38"/>
      <c r="D191" s="216" t="s">
        <v>129</v>
      </c>
      <c r="E191" s="38"/>
      <c r="F191" s="217" t="s">
        <v>309</v>
      </c>
      <c r="G191" s="38"/>
      <c r="H191" s="38"/>
      <c r="I191" s="129"/>
      <c r="J191" s="38"/>
      <c r="K191" s="38"/>
      <c r="L191" s="42"/>
      <c r="M191" s="218"/>
      <c r="N191" s="78"/>
      <c r="O191" s="78"/>
      <c r="P191" s="78"/>
      <c r="Q191" s="78"/>
      <c r="R191" s="78"/>
      <c r="S191" s="78"/>
      <c r="T191" s="79"/>
      <c r="AT191" s="16" t="s">
        <v>129</v>
      </c>
      <c r="AU191" s="16" t="s">
        <v>83</v>
      </c>
    </row>
    <row r="192" s="11" customFormat="1">
      <c r="B192" s="220"/>
      <c r="C192" s="221"/>
      <c r="D192" s="216" t="s">
        <v>133</v>
      </c>
      <c r="E192" s="222" t="s">
        <v>19</v>
      </c>
      <c r="F192" s="223" t="s">
        <v>310</v>
      </c>
      <c r="G192" s="221"/>
      <c r="H192" s="224">
        <v>98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133</v>
      </c>
      <c r="AU192" s="230" t="s">
        <v>83</v>
      </c>
      <c r="AV192" s="11" t="s">
        <v>83</v>
      </c>
      <c r="AW192" s="11" t="s">
        <v>33</v>
      </c>
      <c r="AX192" s="11" t="s">
        <v>80</v>
      </c>
      <c r="AY192" s="230" t="s">
        <v>120</v>
      </c>
    </row>
    <row r="193" s="1" customFormat="1" ht="16.5" customHeight="1">
      <c r="B193" s="37"/>
      <c r="C193" s="204" t="s">
        <v>311</v>
      </c>
      <c r="D193" s="204" t="s">
        <v>122</v>
      </c>
      <c r="E193" s="205" t="s">
        <v>312</v>
      </c>
      <c r="F193" s="206" t="s">
        <v>313</v>
      </c>
      <c r="G193" s="207" t="s">
        <v>125</v>
      </c>
      <c r="H193" s="208">
        <v>553</v>
      </c>
      <c r="I193" s="209"/>
      <c r="J193" s="210">
        <f>ROUND(I193*H193,2)</f>
        <v>0</v>
      </c>
      <c r="K193" s="206" t="s">
        <v>314</v>
      </c>
      <c r="L193" s="42"/>
      <c r="M193" s="211" t="s">
        <v>19</v>
      </c>
      <c r="N193" s="212" t="s">
        <v>43</v>
      </c>
      <c r="O193" s="78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AR193" s="16" t="s">
        <v>127</v>
      </c>
      <c r="AT193" s="16" t="s">
        <v>122</v>
      </c>
      <c r="AU193" s="16" t="s">
        <v>83</v>
      </c>
      <c r="AY193" s="16" t="s">
        <v>120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80</v>
      </c>
      <c r="BK193" s="215">
        <f>ROUND(I193*H193,2)</f>
        <v>0</v>
      </c>
      <c r="BL193" s="16" t="s">
        <v>127</v>
      </c>
      <c r="BM193" s="16" t="s">
        <v>315</v>
      </c>
    </row>
    <row r="194" s="1" customFormat="1">
      <c r="B194" s="37"/>
      <c r="C194" s="38"/>
      <c r="D194" s="216" t="s">
        <v>129</v>
      </c>
      <c r="E194" s="38"/>
      <c r="F194" s="217" t="s">
        <v>313</v>
      </c>
      <c r="G194" s="38"/>
      <c r="H194" s="38"/>
      <c r="I194" s="129"/>
      <c r="J194" s="38"/>
      <c r="K194" s="38"/>
      <c r="L194" s="42"/>
      <c r="M194" s="218"/>
      <c r="N194" s="78"/>
      <c r="O194" s="78"/>
      <c r="P194" s="78"/>
      <c r="Q194" s="78"/>
      <c r="R194" s="78"/>
      <c r="S194" s="78"/>
      <c r="T194" s="79"/>
      <c r="AT194" s="16" t="s">
        <v>129</v>
      </c>
      <c r="AU194" s="16" t="s">
        <v>83</v>
      </c>
    </row>
    <row r="195" s="11" customFormat="1">
      <c r="B195" s="220"/>
      <c r="C195" s="221"/>
      <c r="D195" s="216" t="s">
        <v>133</v>
      </c>
      <c r="E195" s="222" t="s">
        <v>19</v>
      </c>
      <c r="F195" s="223" t="s">
        <v>316</v>
      </c>
      <c r="G195" s="221"/>
      <c r="H195" s="224">
        <v>553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133</v>
      </c>
      <c r="AU195" s="230" t="s">
        <v>83</v>
      </c>
      <c r="AV195" s="11" t="s">
        <v>83</v>
      </c>
      <c r="AW195" s="11" t="s">
        <v>33</v>
      </c>
      <c r="AX195" s="11" t="s">
        <v>80</v>
      </c>
      <c r="AY195" s="230" t="s">
        <v>120</v>
      </c>
    </row>
    <row r="196" s="1" customFormat="1" ht="16.5" customHeight="1">
      <c r="B196" s="37"/>
      <c r="C196" s="204" t="s">
        <v>206</v>
      </c>
      <c r="D196" s="204" t="s">
        <v>122</v>
      </c>
      <c r="E196" s="205" t="s">
        <v>317</v>
      </c>
      <c r="F196" s="206" t="s">
        <v>318</v>
      </c>
      <c r="G196" s="207" t="s">
        <v>125</v>
      </c>
      <c r="H196" s="208">
        <v>602</v>
      </c>
      <c r="I196" s="209"/>
      <c r="J196" s="210">
        <f>ROUND(I196*H196,2)</f>
        <v>0</v>
      </c>
      <c r="K196" s="206" t="s">
        <v>137</v>
      </c>
      <c r="L196" s="42"/>
      <c r="M196" s="211" t="s">
        <v>19</v>
      </c>
      <c r="N196" s="212" t="s">
        <v>43</v>
      </c>
      <c r="O196" s="78"/>
      <c r="P196" s="213">
        <f>O196*H196</f>
        <v>0</v>
      </c>
      <c r="Q196" s="213">
        <v>0.185</v>
      </c>
      <c r="R196" s="213">
        <f>Q196*H196</f>
        <v>111.37000000000001</v>
      </c>
      <c r="S196" s="213">
        <v>0</v>
      </c>
      <c r="T196" s="214">
        <f>S196*H196</f>
        <v>0</v>
      </c>
      <c r="AR196" s="16" t="s">
        <v>127</v>
      </c>
      <c r="AT196" s="16" t="s">
        <v>122</v>
      </c>
      <c r="AU196" s="16" t="s">
        <v>83</v>
      </c>
      <c r="AY196" s="16" t="s">
        <v>120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80</v>
      </c>
      <c r="BK196" s="215">
        <f>ROUND(I196*H196,2)</f>
        <v>0</v>
      </c>
      <c r="BL196" s="16" t="s">
        <v>127</v>
      </c>
      <c r="BM196" s="16" t="s">
        <v>319</v>
      </c>
    </row>
    <row r="197" s="1" customFormat="1">
      <c r="B197" s="37"/>
      <c r="C197" s="38"/>
      <c r="D197" s="216" t="s">
        <v>129</v>
      </c>
      <c r="E197" s="38"/>
      <c r="F197" s="217" t="s">
        <v>320</v>
      </c>
      <c r="G197" s="38"/>
      <c r="H197" s="38"/>
      <c r="I197" s="129"/>
      <c r="J197" s="38"/>
      <c r="K197" s="38"/>
      <c r="L197" s="42"/>
      <c r="M197" s="218"/>
      <c r="N197" s="78"/>
      <c r="O197" s="78"/>
      <c r="P197" s="78"/>
      <c r="Q197" s="78"/>
      <c r="R197" s="78"/>
      <c r="S197" s="78"/>
      <c r="T197" s="79"/>
      <c r="AT197" s="16" t="s">
        <v>129</v>
      </c>
      <c r="AU197" s="16" t="s">
        <v>83</v>
      </c>
    </row>
    <row r="198" s="11" customFormat="1">
      <c r="B198" s="220"/>
      <c r="C198" s="221"/>
      <c r="D198" s="216" t="s">
        <v>133</v>
      </c>
      <c r="E198" s="222" t="s">
        <v>19</v>
      </c>
      <c r="F198" s="223" t="s">
        <v>292</v>
      </c>
      <c r="G198" s="221"/>
      <c r="H198" s="224">
        <v>602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133</v>
      </c>
      <c r="AU198" s="230" t="s">
        <v>83</v>
      </c>
      <c r="AV198" s="11" t="s">
        <v>83</v>
      </c>
      <c r="AW198" s="11" t="s">
        <v>33</v>
      </c>
      <c r="AX198" s="11" t="s">
        <v>80</v>
      </c>
      <c r="AY198" s="230" t="s">
        <v>120</v>
      </c>
    </row>
    <row r="199" s="1" customFormat="1" ht="16.5" customHeight="1">
      <c r="B199" s="37"/>
      <c r="C199" s="204" t="s">
        <v>321</v>
      </c>
      <c r="D199" s="204" t="s">
        <v>122</v>
      </c>
      <c r="E199" s="205" t="s">
        <v>322</v>
      </c>
      <c r="F199" s="206" t="s">
        <v>323</v>
      </c>
      <c r="G199" s="207" t="s">
        <v>125</v>
      </c>
      <c r="H199" s="208">
        <v>602</v>
      </c>
      <c r="I199" s="209"/>
      <c r="J199" s="210">
        <f>ROUND(I199*H199,2)</f>
        <v>0</v>
      </c>
      <c r="K199" s="206" t="s">
        <v>19</v>
      </c>
      <c r="L199" s="42"/>
      <c r="M199" s="211" t="s">
        <v>19</v>
      </c>
      <c r="N199" s="212" t="s">
        <v>43</v>
      </c>
      <c r="O199" s="78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AR199" s="16" t="s">
        <v>127</v>
      </c>
      <c r="AT199" s="16" t="s">
        <v>122</v>
      </c>
      <c r="AU199" s="16" t="s">
        <v>83</v>
      </c>
      <c r="AY199" s="16" t="s">
        <v>120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80</v>
      </c>
      <c r="BK199" s="215">
        <f>ROUND(I199*H199,2)</f>
        <v>0</v>
      </c>
      <c r="BL199" s="16" t="s">
        <v>127</v>
      </c>
      <c r="BM199" s="16" t="s">
        <v>324</v>
      </c>
    </row>
    <row r="200" s="1" customFormat="1">
      <c r="B200" s="37"/>
      <c r="C200" s="38"/>
      <c r="D200" s="216" t="s">
        <v>129</v>
      </c>
      <c r="E200" s="38"/>
      <c r="F200" s="217" t="s">
        <v>323</v>
      </c>
      <c r="G200" s="38"/>
      <c r="H200" s="38"/>
      <c r="I200" s="129"/>
      <c r="J200" s="38"/>
      <c r="K200" s="38"/>
      <c r="L200" s="42"/>
      <c r="M200" s="218"/>
      <c r="N200" s="78"/>
      <c r="O200" s="78"/>
      <c r="P200" s="78"/>
      <c r="Q200" s="78"/>
      <c r="R200" s="78"/>
      <c r="S200" s="78"/>
      <c r="T200" s="79"/>
      <c r="AT200" s="16" t="s">
        <v>129</v>
      </c>
      <c r="AU200" s="16" t="s">
        <v>83</v>
      </c>
    </row>
    <row r="201" s="1" customFormat="1">
      <c r="B201" s="37"/>
      <c r="C201" s="38"/>
      <c r="D201" s="216" t="s">
        <v>131</v>
      </c>
      <c r="E201" s="38"/>
      <c r="F201" s="219" t="s">
        <v>325</v>
      </c>
      <c r="G201" s="38"/>
      <c r="H201" s="38"/>
      <c r="I201" s="129"/>
      <c r="J201" s="38"/>
      <c r="K201" s="38"/>
      <c r="L201" s="42"/>
      <c r="M201" s="218"/>
      <c r="N201" s="78"/>
      <c r="O201" s="78"/>
      <c r="P201" s="78"/>
      <c r="Q201" s="78"/>
      <c r="R201" s="78"/>
      <c r="S201" s="78"/>
      <c r="T201" s="79"/>
      <c r="AT201" s="16" t="s">
        <v>131</v>
      </c>
      <c r="AU201" s="16" t="s">
        <v>83</v>
      </c>
    </row>
    <row r="202" s="11" customFormat="1">
      <c r="B202" s="220"/>
      <c r="C202" s="221"/>
      <c r="D202" s="216" t="s">
        <v>133</v>
      </c>
      <c r="E202" s="222" t="s">
        <v>19</v>
      </c>
      <c r="F202" s="223" t="s">
        <v>292</v>
      </c>
      <c r="G202" s="221"/>
      <c r="H202" s="224">
        <v>602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133</v>
      </c>
      <c r="AU202" s="230" t="s">
        <v>83</v>
      </c>
      <c r="AV202" s="11" t="s">
        <v>83</v>
      </c>
      <c r="AW202" s="11" t="s">
        <v>33</v>
      </c>
      <c r="AX202" s="11" t="s">
        <v>80</v>
      </c>
      <c r="AY202" s="230" t="s">
        <v>120</v>
      </c>
    </row>
    <row r="203" s="1" customFormat="1" ht="16.5" customHeight="1">
      <c r="B203" s="37"/>
      <c r="C203" s="204" t="s">
        <v>326</v>
      </c>
      <c r="D203" s="204" t="s">
        <v>122</v>
      </c>
      <c r="E203" s="205" t="s">
        <v>327</v>
      </c>
      <c r="F203" s="206" t="s">
        <v>328</v>
      </c>
      <c r="G203" s="207" t="s">
        <v>125</v>
      </c>
      <c r="H203" s="208">
        <v>553</v>
      </c>
      <c r="I203" s="209"/>
      <c r="J203" s="210">
        <f>ROUND(I203*H203,2)</f>
        <v>0</v>
      </c>
      <c r="K203" s="206" t="s">
        <v>314</v>
      </c>
      <c r="L203" s="42"/>
      <c r="M203" s="211" t="s">
        <v>19</v>
      </c>
      <c r="N203" s="212" t="s">
        <v>43</v>
      </c>
      <c r="O203" s="78"/>
      <c r="P203" s="213">
        <f>O203*H203</f>
        <v>0</v>
      </c>
      <c r="Q203" s="213">
        <v>0.00034000000000000002</v>
      </c>
      <c r="R203" s="213">
        <f>Q203*H203</f>
        <v>0.18802000000000002</v>
      </c>
      <c r="S203" s="213">
        <v>0</v>
      </c>
      <c r="T203" s="214">
        <f>S203*H203</f>
        <v>0</v>
      </c>
      <c r="AR203" s="16" t="s">
        <v>127</v>
      </c>
      <c r="AT203" s="16" t="s">
        <v>122</v>
      </c>
      <c r="AU203" s="16" t="s">
        <v>83</v>
      </c>
      <c r="AY203" s="16" t="s">
        <v>120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80</v>
      </c>
      <c r="BK203" s="215">
        <f>ROUND(I203*H203,2)</f>
        <v>0</v>
      </c>
      <c r="BL203" s="16" t="s">
        <v>127</v>
      </c>
      <c r="BM203" s="16" t="s">
        <v>329</v>
      </c>
    </row>
    <row r="204" s="1" customFormat="1">
      <c r="B204" s="37"/>
      <c r="C204" s="38"/>
      <c r="D204" s="216" t="s">
        <v>129</v>
      </c>
      <c r="E204" s="38"/>
      <c r="F204" s="217" t="s">
        <v>328</v>
      </c>
      <c r="G204" s="38"/>
      <c r="H204" s="38"/>
      <c r="I204" s="129"/>
      <c r="J204" s="38"/>
      <c r="K204" s="38"/>
      <c r="L204" s="42"/>
      <c r="M204" s="218"/>
      <c r="N204" s="78"/>
      <c r="O204" s="78"/>
      <c r="P204" s="78"/>
      <c r="Q204" s="78"/>
      <c r="R204" s="78"/>
      <c r="S204" s="78"/>
      <c r="T204" s="79"/>
      <c r="AT204" s="16" t="s">
        <v>129</v>
      </c>
      <c r="AU204" s="16" t="s">
        <v>83</v>
      </c>
    </row>
    <row r="205" s="11" customFormat="1">
      <c r="B205" s="220"/>
      <c r="C205" s="221"/>
      <c r="D205" s="216" t="s">
        <v>133</v>
      </c>
      <c r="E205" s="222" t="s">
        <v>19</v>
      </c>
      <c r="F205" s="223" t="s">
        <v>316</v>
      </c>
      <c r="G205" s="221"/>
      <c r="H205" s="224">
        <v>553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133</v>
      </c>
      <c r="AU205" s="230" t="s">
        <v>83</v>
      </c>
      <c r="AV205" s="11" t="s">
        <v>83</v>
      </c>
      <c r="AW205" s="11" t="s">
        <v>33</v>
      </c>
      <c r="AX205" s="11" t="s">
        <v>80</v>
      </c>
      <c r="AY205" s="230" t="s">
        <v>120</v>
      </c>
    </row>
    <row r="206" s="1" customFormat="1" ht="16.5" customHeight="1">
      <c r="B206" s="37"/>
      <c r="C206" s="204" t="s">
        <v>330</v>
      </c>
      <c r="D206" s="204" t="s">
        <v>122</v>
      </c>
      <c r="E206" s="205" t="s">
        <v>331</v>
      </c>
      <c r="F206" s="206" t="s">
        <v>332</v>
      </c>
      <c r="G206" s="207" t="s">
        <v>125</v>
      </c>
      <c r="H206" s="208">
        <v>553</v>
      </c>
      <c r="I206" s="209"/>
      <c r="J206" s="210">
        <f>ROUND(I206*H206,2)</f>
        <v>0</v>
      </c>
      <c r="K206" s="206" t="s">
        <v>126</v>
      </c>
      <c r="L206" s="42"/>
      <c r="M206" s="211" t="s">
        <v>19</v>
      </c>
      <c r="N206" s="212" t="s">
        <v>43</v>
      </c>
      <c r="O206" s="78"/>
      <c r="P206" s="213">
        <f>O206*H206</f>
        <v>0</v>
      </c>
      <c r="Q206" s="213">
        <v>0.00060999999999999997</v>
      </c>
      <c r="R206" s="213">
        <f>Q206*H206</f>
        <v>0.33732999999999996</v>
      </c>
      <c r="S206" s="213">
        <v>0</v>
      </c>
      <c r="T206" s="214">
        <f>S206*H206</f>
        <v>0</v>
      </c>
      <c r="AR206" s="16" t="s">
        <v>127</v>
      </c>
      <c r="AT206" s="16" t="s">
        <v>122</v>
      </c>
      <c r="AU206" s="16" t="s">
        <v>83</v>
      </c>
      <c r="AY206" s="16" t="s">
        <v>120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80</v>
      </c>
      <c r="BK206" s="215">
        <f>ROUND(I206*H206,2)</f>
        <v>0</v>
      </c>
      <c r="BL206" s="16" t="s">
        <v>127</v>
      </c>
      <c r="BM206" s="16" t="s">
        <v>333</v>
      </c>
    </row>
    <row r="207" s="1" customFormat="1">
      <c r="B207" s="37"/>
      <c r="C207" s="38"/>
      <c r="D207" s="216" t="s">
        <v>129</v>
      </c>
      <c r="E207" s="38"/>
      <c r="F207" s="217" t="s">
        <v>334</v>
      </c>
      <c r="G207" s="38"/>
      <c r="H207" s="38"/>
      <c r="I207" s="129"/>
      <c r="J207" s="38"/>
      <c r="K207" s="38"/>
      <c r="L207" s="42"/>
      <c r="M207" s="218"/>
      <c r="N207" s="78"/>
      <c r="O207" s="78"/>
      <c r="P207" s="78"/>
      <c r="Q207" s="78"/>
      <c r="R207" s="78"/>
      <c r="S207" s="78"/>
      <c r="T207" s="79"/>
      <c r="AT207" s="16" t="s">
        <v>129</v>
      </c>
      <c r="AU207" s="16" t="s">
        <v>83</v>
      </c>
    </row>
    <row r="208" s="11" customFormat="1">
      <c r="B208" s="220"/>
      <c r="C208" s="221"/>
      <c r="D208" s="216" t="s">
        <v>133</v>
      </c>
      <c r="E208" s="222" t="s">
        <v>19</v>
      </c>
      <c r="F208" s="223" t="s">
        <v>316</v>
      </c>
      <c r="G208" s="221"/>
      <c r="H208" s="224">
        <v>553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133</v>
      </c>
      <c r="AU208" s="230" t="s">
        <v>83</v>
      </c>
      <c r="AV208" s="11" t="s">
        <v>83</v>
      </c>
      <c r="AW208" s="11" t="s">
        <v>33</v>
      </c>
      <c r="AX208" s="11" t="s">
        <v>80</v>
      </c>
      <c r="AY208" s="230" t="s">
        <v>120</v>
      </c>
    </row>
    <row r="209" s="1" customFormat="1" ht="16.5" customHeight="1">
      <c r="B209" s="37"/>
      <c r="C209" s="204" t="s">
        <v>335</v>
      </c>
      <c r="D209" s="204" t="s">
        <v>122</v>
      </c>
      <c r="E209" s="205" t="s">
        <v>336</v>
      </c>
      <c r="F209" s="206" t="s">
        <v>337</v>
      </c>
      <c r="G209" s="207" t="s">
        <v>125</v>
      </c>
      <c r="H209" s="208">
        <v>553</v>
      </c>
      <c r="I209" s="209"/>
      <c r="J209" s="210">
        <f>ROUND(I209*H209,2)</f>
        <v>0</v>
      </c>
      <c r="K209" s="206" t="s">
        <v>314</v>
      </c>
      <c r="L209" s="42"/>
      <c r="M209" s="211" t="s">
        <v>19</v>
      </c>
      <c r="N209" s="212" t="s">
        <v>43</v>
      </c>
      <c r="O209" s="78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AR209" s="16" t="s">
        <v>127</v>
      </c>
      <c r="AT209" s="16" t="s">
        <v>122</v>
      </c>
      <c r="AU209" s="16" t="s">
        <v>83</v>
      </c>
      <c r="AY209" s="16" t="s">
        <v>120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80</v>
      </c>
      <c r="BK209" s="215">
        <f>ROUND(I209*H209,2)</f>
        <v>0</v>
      </c>
      <c r="BL209" s="16" t="s">
        <v>127</v>
      </c>
      <c r="BM209" s="16" t="s">
        <v>338</v>
      </c>
    </row>
    <row r="210" s="1" customFormat="1">
      <c r="B210" s="37"/>
      <c r="C210" s="38"/>
      <c r="D210" s="216" t="s">
        <v>129</v>
      </c>
      <c r="E210" s="38"/>
      <c r="F210" s="217" t="s">
        <v>337</v>
      </c>
      <c r="G210" s="38"/>
      <c r="H210" s="38"/>
      <c r="I210" s="129"/>
      <c r="J210" s="38"/>
      <c r="K210" s="38"/>
      <c r="L210" s="42"/>
      <c r="M210" s="218"/>
      <c r="N210" s="78"/>
      <c r="O210" s="78"/>
      <c r="P210" s="78"/>
      <c r="Q210" s="78"/>
      <c r="R210" s="78"/>
      <c r="S210" s="78"/>
      <c r="T210" s="79"/>
      <c r="AT210" s="16" t="s">
        <v>129</v>
      </c>
      <c r="AU210" s="16" t="s">
        <v>83</v>
      </c>
    </row>
    <row r="211" s="11" customFormat="1">
      <c r="B211" s="220"/>
      <c r="C211" s="221"/>
      <c r="D211" s="216" t="s">
        <v>133</v>
      </c>
      <c r="E211" s="222" t="s">
        <v>19</v>
      </c>
      <c r="F211" s="223" t="s">
        <v>316</v>
      </c>
      <c r="G211" s="221"/>
      <c r="H211" s="224">
        <v>553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133</v>
      </c>
      <c r="AU211" s="230" t="s">
        <v>83</v>
      </c>
      <c r="AV211" s="11" t="s">
        <v>83</v>
      </c>
      <c r="AW211" s="11" t="s">
        <v>33</v>
      </c>
      <c r="AX211" s="11" t="s">
        <v>80</v>
      </c>
      <c r="AY211" s="230" t="s">
        <v>120</v>
      </c>
    </row>
    <row r="212" s="1" customFormat="1" ht="16.5" customHeight="1">
      <c r="B212" s="37"/>
      <c r="C212" s="204" t="s">
        <v>339</v>
      </c>
      <c r="D212" s="204" t="s">
        <v>122</v>
      </c>
      <c r="E212" s="205" t="s">
        <v>340</v>
      </c>
      <c r="F212" s="206" t="s">
        <v>341</v>
      </c>
      <c r="G212" s="207" t="s">
        <v>125</v>
      </c>
      <c r="H212" s="208">
        <v>65.200000000000003</v>
      </c>
      <c r="I212" s="209"/>
      <c r="J212" s="210">
        <f>ROUND(I212*H212,2)</f>
        <v>0</v>
      </c>
      <c r="K212" s="206" t="s">
        <v>137</v>
      </c>
      <c r="L212" s="42"/>
      <c r="M212" s="211" t="s">
        <v>19</v>
      </c>
      <c r="N212" s="212" t="s">
        <v>43</v>
      </c>
      <c r="O212" s="78"/>
      <c r="P212" s="213">
        <f>O212*H212</f>
        <v>0</v>
      </c>
      <c r="Q212" s="213">
        <v>0.10362</v>
      </c>
      <c r="R212" s="213">
        <f>Q212*H212</f>
        <v>6.7560240000000009</v>
      </c>
      <c r="S212" s="213">
        <v>0</v>
      </c>
      <c r="T212" s="214">
        <f>S212*H212</f>
        <v>0</v>
      </c>
      <c r="AR212" s="16" t="s">
        <v>127</v>
      </c>
      <c r="AT212" s="16" t="s">
        <v>122</v>
      </c>
      <c r="AU212" s="16" t="s">
        <v>83</v>
      </c>
      <c r="AY212" s="16" t="s">
        <v>120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80</v>
      </c>
      <c r="BK212" s="215">
        <f>ROUND(I212*H212,2)</f>
        <v>0</v>
      </c>
      <c r="BL212" s="16" t="s">
        <v>127</v>
      </c>
      <c r="BM212" s="16" t="s">
        <v>342</v>
      </c>
    </row>
    <row r="213" s="1" customFormat="1">
      <c r="B213" s="37"/>
      <c r="C213" s="38"/>
      <c r="D213" s="216" t="s">
        <v>129</v>
      </c>
      <c r="E213" s="38"/>
      <c r="F213" s="217" t="s">
        <v>343</v>
      </c>
      <c r="G213" s="38"/>
      <c r="H213" s="38"/>
      <c r="I213" s="129"/>
      <c r="J213" s="38"/>
      <c r="K213" s="38"/>
      <c r="L213" s="42"/>
      <c r="M213" s="218"/>
      <c r="N213" s="78"/>
      <c r="O213" s="78"/>
      <c r="P213" s="78"/>
      <c r="Q213" s="78"/>
      <c r="R213" s="78"/>
      <c r="S213" s="78"/>
      <c r="T213" s="79"/>
      <c r="AT213" s="16" t="s">
        <v>129</v>
      </c>
      <c r="AU213" s="16" t="s">
        <v>83</v>
      </c>
    </row>
    <row r="214" s="11" customFormat="1">
      <c r="B214" s="220"/>
      <c r="C214" s="221"/>
      <c r="D214" s="216" t="s">
        <v>133</v>
      </c>
      <c r="E214" s="222" t="s">
        <v>19</v>
      </c>
      <c r="F214" s="223" t="s">
        <v>344</v>
      </c>
      <c r="G214" s="221"/>
      <c r="H214" s="224">
        <v>65.200000000000003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133</v>
      </c>
      <c r="AU214" s="230" t="s">
        <v>83</v>
      </c>
      <c r="AV214" s="11" t="s">
        <v>83</v>
      </c>
      <c r="AW214" s="11" t="s">
        <v>33</v>
      </c>
      <c r="AX214" s="11" t="s">
        <v>80</v>
      </c>
      <c r="AY214" s="230" t="s">
        <v>120</v>
      </c>
    </row>
    <row r="215" s="1" customFormat="1" ht="16.5" customHeight="1">
      <c r="B215" s="37"/>
      <c r="C215" s="252" t="s">
        <v>345</v>
      </c>
      <c r="D215" s="252" t="s">
        <v>268</v>
      </c>
      <c r="E215" s="253" t="s">
        <v>346</v>
      </c>
      <c r="F215" s="254" t="s">
        <v>347</v>
      </c>
      <c r="G215" s="255" t="s">
        <v>125</v>
      </c>
      <c r="H215" s="256">
        <v>49</v>
      </c>
      <c r="I215" s="257"/>
      <c r="J215" s="258">
        <f>ROUND(I215*H215,2)</f>
        <v>0</v>
      </c>
      <c r="K215" s="254" t="s">
        <v>137</v>
      </c>
      <c r="L215" s="259"/>
      <c r="M215" s="260" t="s">
        <v>19</v>
      </c>
      <c r="N215" s="261" t="s">
        <v>43</v>
      </c>
      <c r="O215" s="78"/>
      <c r="P215" s="213">
        <f>O215*H215</f>
        <v>0</v>
      </c>
      <c r="Q215" s="213">
        <v>0.152</v>
      </c>
      <c r="R215" s="213">
        <f>Q215*H215</f>
        <v>7.4479999999999995</v>
      </c>
      <c r="S215" s="213">
        <v>0</v>
      </c>
      <c r="T215" s="214">
        <f>S215*H215</f>
        <v>0</v>
      </c>
      <c r="AR215" s="16" t="s">
        <v>140</v>
      </c>
      <c r="AT215" s="16" t="s">
        <v>268</v>
      </c>
      <c r="AU215" s="16" t="s">
        <v>83</v>
      </c>
      <c r="AY215" s="16" t="s">
        <v>120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6" t="s">
        <v>80</v>
      </c>
      <c r="BK215" s="215">
        <f>ROUND(I215*H215,2)</f>
        <v>0</v>
      </c>
      <c r="BL215" s="16" t="s">
        <v>127</v>
      </c>
      <c r="BM215" s="16" t="s">
        <v>348</v>
      </c>
    </row>
    <row r="216" s="1" customFormat="1">
      <c r="B216" s="37"/>
      <c r="C216" s="38"/>
      <c r="D216" s="216" t="s">
        <v>129</v>
      </c>
      <c r="E216" s="38"/>
      <c r="F216" s="217" t="s">
        <v>347</v>
      </c>
      <c r="G216" s="38"/>
      <c r="H216" s="38"/>
      <c r="I216" s="129"/>
      <c r="J216" s="38"/>
      <c r="K216" s="38"/>
      <c r="L216" s="42"/>
      <c r="M216" s="218"/>
      <c r="N216" s="78"/>
      <c r="O216" s="78"/>
      <c r="P216" s="78"/>
      <c r="Q216" s="78"/>
      <c r="R216" s="78"/>
      <c r="S216" s="78"/>
      <c r="T216" s="79"/>
      <c r="AT216" s="16" t="s">
        <v>129</v>
      </c>
      <c r="AU216" s="16" t="s">
        <v>83</v>
      </c>
    </row>
    <row r="217" s="11" customFormat="1">
      <c r="B217" s="220"/>
      <c r="C217" s="221"/>
      <c r="D217" s="216" t="s">
        <v>133</v>
      </c>
      <c r="E217" s="222" t="s">
        <v>19</v>
      </c>
      <c r="F217" s="223" t="s">
        <v>349</v>
      </c>
      <c r="G217" s="221"/>
      <c r="H217" s="224">
        <v>49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133</v>
      </c>
      <c r="AU217" s="230" t="s">
        <v>83</v>
      </c>
      <c r="AV217" s="11" t="s">
        <v>83</v>
      </c>
      <c r="AW217" s="11" t="s">
        <v>33</v>
      </c>
      <c r="AX217" s="11" t="s">
        <v>80</v>
      </c>
      <c r="AY217" s="230" t="s">
        <v>120</v>
      </c>
    </row>
    <row r="218" s="1" customFormat="1" ht="16.5" customHeight="1">
      <c r="B218" s="37"/>
      <c r="C218" s="252" t="s">
        <v>350</v>
      </c>
      <c r="D218" s="252" t="s">
        <v>268</v>
      </c>
      <c r="E218" s="253" t="s">
        <v>351</v>
      </c>
      <c r="F218" s="254" t="s">
        <v>352</v>
      </c>
      <c r="G218" s="255" t="s">
        <v>125</v>
      </c>
      <c r="H218" s="256">
        <v>16.199999999999999</v>
      </c>
      <c r="I218" s="257"/>
      <c r="J218" s="258">
        <f>ROUND(I218*H218,2)</f>
        <v>0</v>
      </c>
      <c r="K218" s="254" t="s">
        <v>137</v>
      </c>
      <c r="L218" s="259"/>
      <c r="M218" s="260" t="s">
        <v>19</v>
      </c>
      <c r="N218" s="261" t="s">
        <v>43</v>
      </c>
      <c r="O218" s="78"/>
      <c r="P218" s="213">
        <f>O218*H218</f>
        <v>0</v>
      </c>
      <c r="Q218" s="213">
        <v>0.152</v>
      </c>
      <c r="R218" s="213">
        <f>Q218*H218</f>
        <v>2.4623999999999997</v>
      </c>
      <c r="S218" s="213">
        <v>0</v>
      </c>
      <c r="T218" s="214">
        <f>S218*H218</f>
        <v>0</v>
      </c>
      <c r="AR218" s="16" t="s">
        <v>140</v>
      </c>
      <c r="AT218" s="16" t="s">
        <v>268</v>
      </c>
      <c r="AU218" s="16" t="s">
        <v>83</v>
      </c>
      <c r="AY218" s="16" t="s">
        <v>120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6" t="s">
        <v>80</v>
      </c>
      <c r="BK218" s="215">
        <f>ROUND(I218*H218,2)</f>
        <v>0</v>
      </c>
      <c r="BL218" s="16" t="s">
        <v>127</v>
      </c>
      <c r="BM218" s="16" t="s">
        <v>353</v>
      </c>
    </row>
    <row r="219" s="1" customFormat="1">
      <c r="B219" s="37"/>
      <c r="C219" s="38"/>
      <c r="D219" s="216" t="s">
        <v>129</v>
      </c>
      <c r="E219" s="38"/>
      <c r="F219" s="217" t="s">
        <v>352</v>
      </c>
      <c r="G219" s="38"/>
      <c r="H219" s="38"/>
      <c r="I219" s="129"/>
      <c r="J219" s="38"/>
      <c r="K219" s="38"/>
      <c r="L219" s="42"/>
      <c r="M219" s="218"/>
      <c r="N219" s="78"/>
      <c r="O219" s="78"/>
      <c r="P219" s="78"/>
      <c r="Q219" s="78"/>
      <c r="R219" s="78"/>
      <c r="S219" s="78"/>
      <c r="T219" s="79"/>
      <c r="AT219" s="16" t="s">
        <v>129</v>
      </c>
      <c r="AU219" s="16" t="s">
        <v>83</v>
      </c>
    </row>
    <row r="220" s="11" customFormat="1">
      <c r="B220" s="220"/>
      <c r="C220" s="221"/>
      <c r="D220" s="216" t="s">
        <v>133</v>
      </c>
      <c r="E220" s="222" t="s">
        <v>19</v>
      </c>
      <c r="F220" s="223" t="s">
        <v>354</v>
      </c>
      <c r="G220" s="221"/>
      <c r="H220" s="224">
        <v>16.199999999999999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133</v>
      </c>
      <c r="AU220" s="230" t="s">
        <v>83</v>
      </c>
      <c r="AV220" s="11" t="s">
        <v>83</v>
      </c>
      <c r="AW220" s="11" t="s">
        <v>33</v>
      </c>
      <c r="AX220" s="11" t="s">
        <v>80</v>
      </c>
      <c r="AY220" s="230" t="s">
        <v>120</v>
      </c>
    </row>
    <row r="221" s="10" customFormat="1" ht="22.8" customHeight="1">
      <c r="B221" s="188"/>
      <c r="C221" s="189"/>
      <c r="D221" s="190" t="s">
        <v>71</v>
      </c>
      <c r="E221" s="202" t="s">
        <v>140</v>
      </c>
      <c r="F221" s="202" t="s">
        <v>355</v>
      </c>
      <c r="G221" s="189"/>
      <c r="H221" s="189"/>
      <c r="I221" s="192"/>
      <c r="J221" s="203">
        <f>BK221</f>
        <v>0</v>
      </c>
      <c r="K221" s="189"/>
      <c r="L221" s="194"/>
      <c r="M221" s="195"/>
      <c r="N221" s="196"/>
      <c r="O221" s="196"/>
      <c r="P221" s="197">
        <f>SUM(P222:P365)</f>
        <v>0</v>
      </c>
      <c r="Q221" s="196"/>
      <c r="R221" s="197">
        <f>SUM(R222:R365)</f>
        <v>89.774867500000013</v>
      </c>
      <c r="S221" s="196"/>
      <c r="T221" s="198">
        <f>SUM(T222:T365)</f>
        <v>20.75</v>
      </c>
      <c r="AR221" s="199" t="s">
        <v>80</v>
      </c>
      <c r="AT221" s="200" t="s">
        <v>71</v>
      </c>
      <c r="AU221" s="200" t="s">
        <v>80</v>
      </c>
      <c r="AY221" s="199" t="s">
        <v>120</v>
      </c>
      <c r="BK221" s="201">
        <f>SUM(BK222:BK365)</f>
        <v>0</v>
      </c>
    </row>
    <row r="222" s="1" customFormat="1" ht="16.5" customHeight="1">
      <c r="B222" s="37"/>
      <c r="C222" s="204" t="s">
        <v>356</v>
      </c>
      <c r="D222" s="204" t="s">
        <v>122</v>
      </c>
      <c r="E222" s="205" t="s">
        <v>357</v>
      </c>
      <c r="F222" s="206" t="s">
        <v>358</v>
      </c>
      <c r="G222" s="207" t="s">
        <v>160</v>
      </c>
      <c r="H222" s="208">
        <v>4.8600000000000003</v>
      </c>
      <c r="I222" s="209"/>
      <c r="J222" s="210">
        <f>ROUND(I222*H222,2)</f>
        <v>0</v>
      </c>
      <c r="K222" s="206" t="s">
        <v>314</v>
      </c>
      <c r="L222" s="42"/>
      <c r="M222" s="211" t="s">
        <v>19</v>
      </c>
      <c r="N222" s="212" t="s">
        <v>43</v>
      </c>
      <c r="O222" s="78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AR222" s="16" t="s">
        <v>127</v>
      </c>
      <c r="AT222" s="16" t="s">
        <v>122</v>
      </c>
      <c r="AU222" s="16" t="s">
        <v>83</v>
      </c>
      <c r="AY222" s="16" t="s">
        <v>120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80</v>
      </c>
      <c r="BK222" s="215">
        <f>ROUND(I222*H222,2)</f>
        <v>0</v>
      </c>
      <c r="BL222" s="16" t="s">
        <v>127</v>
      </c>
      <c r="BM222" s="16" t="s">
        <v>359</v>
      </c>
    </row>
    <row r="223" s="1" customFormat="1">
      <c r="B223" s="37"/>
      <c r="C223" s="38"/>
      <c r="D223" s="216" t="s">
        <v>129</v>
      </c>
      <c r="E223" s="38"/>
      <c r="F223" s="217" t="s">
        <v>360</v>
      </c>
      <c r="G223" s="38"/>
      <c r="H223" s="38"/>
      <c r="I223" s="129"/>
      <c r="J223" s="38"/>
      <c r="K223" s="38"/>
      <c r="L223" s="42"/>
      <c r="M223" s="218"/>
      <c r="N223" s="78"/>
      <c r="O223" s="78"/>
      <c r="P223" s="78"/>
      <c r="Q223" s="78"/>
      <c r="R223" s="78"/>
      <c r="S223" s="78"/>
      <c r="T223" s="79"/>
      <c r="AT223" s="16" t="s">
        <v>129</v>
      </c>
      <c r="AU223" s="16" t="s">
        <v>83</v>
      </c>
    </row>
    <row r="224" s="11" customFormat="1">
      <c r="B224" s="220"/>
      <c r="C224" s="221"/>
      <c r="D224" s="216" t="s">
        <v>133</v>
      </c>
      <c r="E224" s="222" t="s">
        <v>19</v>
      </c>
      <c r="F224" s="223" t="s">
        <v>361</v>
      </c>
      <c r="G224" s="221"/>
      <c r="H224" s="224">
        <v>1.5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133</v>
      </c>
      <c r="AU224" s="230" t="s">
        <v>83</v>
      </c>
      <c r="AV224" s="11" t="s">
        <v>83</v>
      </c>
      <c r="AW224" s="11" t="s">
        <v>33</v>
      </c>
      <c r="AX224" s="11" t="s">
        <v>72</v>
      </c>
      <c r="AY224" s="230" t="s">
        <v>120</v>
      </c>
    </row>
    <row r="225" s="11" customFormat="1">
      <c r="B225" s="220"/>
      <c r="C225" s="221"/>
      <c r="D225" s="216" t="s">
        <v>133</v>
      </c>
      <c r="E225" s="222" t="s">
        <v>19</v>
      </c>
      <c r="F225" s="223" t="s">
        <v>362</v>
      </c>
      <c r="G225" s="221"/>
      <c r="H225" s="224">
        <v>3.3599999999999999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133</v>
      </c>
      <c r="AU225" s="230" t="s">
        <v>83</v>
      </c>
      <c r="AV225" s="11" t="s">
        <v>83</v>
      </c>
      <c r="AW225" s="11" t="s">
        <v>33</v>
      </c>
      <c r="AX225" s="11" t="s">
        <v>72</v>
      </c>
      <c r="AY225" s="230" t="s">
        <v>120</v>
      </c>
    </row>
    <row r="226" s="13" customFormat="1">
      <c r="B226" s="241"/>
      <c r="C226" s="242"/>
      <c r="D226" s="216" t="s">
        <v>133</v>
      </c>
      <c r="E226" s="243" t="s">
        <v>19</v>
      </c>
      <c r="F226" s="244" t="s">
        <v>167</v>
      </c>
      <c r="G226" s="242"/>
      <c r="H226" s="245">
        <v>4.8599999999999994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AT226" s="251" t="s">
        <v>133</v>
      </c>
      <c r="AU226" s="251" t="s">
        <v>83</v>
      </c>
      <c r="AV226" s="13" t="s">
        <v>127</v>
      </c>
      <c r="AW226" s="13" t="s">
        <v>33</v>
      </c>
      <c r="AX226" s="13" t="s">
        <v>80</v>
      </c>
      <c r="AY226" s="251" t="s">
        <v>120</v>
      </c>
    </row>
    <row r="227" s="1" customFormat="1" ht="16.5" customHeight="1">
      <c r="B227" s="37"/>
      <c r="C227" s="204" t="s">
        <v>363</v>
      </c>
      <c r="D227" s="204" t="s">
        <v>122</v>
      </c>
      <c r="E227" s="205" t="s">
        <v>364</v>
      </c>
      <c r="F227" s="206" t="s">
        <v>365</v>
      </c>
      <c r="G227" s="207" t="s">
        <v>125</v>
      </c>
      <c r="H227" s="208">
        <v>20</v>
      </c>
      <c r="I227" s="209"/>
      <c r="J227" s="210">
        <f>ROUND(I227*H227,2)</f>
        <v>0</v>
      </c>
      <c r="K227" s="206" t="s">
        <v>126</v>
      </c>
      <c r="L227" s="42"/>
      <c r="M227" s="211" t="s">
        <v>19</v>
      </c>
      <c r="N227" s="212" t="s">
        <v>43</v>
      </c>
      <c r="O227" s="78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AR227" s="16" t="s">
        <v>127</v>
      </c>
      <c r="AT227" s="16" t="s">
        <v>122</v>
      </c>
      <c r="AU227" s="16" t="s">
        <v>83</v>
      </c>
      <c r="AY227" s="16" t="s">
        <v>120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80</v>
      </c>
      <c r="BK227" s="215">
        <f>ROUND(I227*H227,2)</f>
        <v>0</v>
      </c>
      <c r="BL227" s="16" t="s">
        <v>127</v>
      </c>
      <c r="BM227" s="16" t="s">
        <v>366</v>
      </c>
    </row>
    <row r="228" s="1" customFormat="1">
      <c r="B228" s="37"/>
      <c r="C228" s="38"/>
      <c r="D228" s="216" t="s">
        <v>129</v>
      </c>
      <c r="E228" s="38"/>
      <c r="F228" s="217" t="s">
        <v>367</v>
      </c>
      <c r="G228" s="38"/>
      <c r="H228" s="38"/>
      <c r="I228" s="129"/>
      <c r="J228" s="38"/>
      <c r="K228" s="38"/>
      <c r="L228" s="42"/>
      <c r="M228" s="218"/>
      <c r="N228" s="78"/>
      <c r="O228" s="78"/>
      <c r="P228" s="78"/>
      <c r="Q228" s="78"/>
      <c r="R228" s="78"/>
      <c r="S228" s="78"/>
      <c r="T228" s="79"/>
      <c r="AT228" s="16" t="s">
        <v>129</v>
      </c>
      <c r="AU228" s="16" t="s">
        <v>83</v>
      </c>
    </row>
    <row r="229" s="11" customFormat="1">
      <c r="B229" s="220"/>
      <c r="C229" s="221"/>
      <c r="D229" s="216" t="s">
        <v>133</v>
      </c>
      <c r="E229" s="222" t="s">
        <v>19</v>
      </c>
      <c r="F229" s="223" t="s">
        <v>368</v>
      </c>
      <c r="G229" s="221"/>
      <c r="H229" s="224">
        <v>20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133</v>
      </c>
      <c r="AU229" s="230" t="s">
        <v>83</v>
      </c>
      <c r="AV229" s="11" t="s">
        <v>83</v>
      </c>
      <c r="AW229" s="11" t="s">
        <v>33</v>
      </c>
      <c r="AX229" s="11" t="s">
        <v>80</v>
      </c>
      <c r="AY229" s="230" t="s">
        <v>120</v>
      </c>
    </row>
    <row r="230" s="1" customFormat="1" ht="16.5" customHeight="1">
      <c r="B230" s="37"/>
      <c r="C230" s="204" t="s">
        <v>224</v>
      </c>
      <c r="D230" s="204" t="s">
        <v>122</v>
      </c>
      <c r="E230" s="205" t="s">
        <v>369</v>
      </c>
      <c r="F230" s="206" t="s">
        <v>370</v>
      </c>
      <c r="G230" s="207" t="s">
        <v>160</v>
      </c>
      <c r="H230" s="208">
        <v>11.404</v>
      </c>
      <c r="I230" s="209"/>
      <c r="J230" s="210">
        <f>ROUND(I230*H230,2)</f>
        <v>0</v>
      </c>
      <c r="K230" s="206" t="s">
        <v>314</v>
      </c>
      <c r="L230" s="42"/>
      <c r="M230" s="211" t="s">
        <v>19</v>
      </c>
      <c r="N230" s="212" t="s">
        <v>43</v>
      </c>
      <c r="O230" s="78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AR230" s="16" t="s">
        <v>127</v>
      </c>
      <c r="AT230" s="16" t="s">
        <v>122</v>
      </c>
      <c r="AU230" s="16" t="s">
        <v>83</v>
      </c>
      <c r="AY230" s="16" t="s">
        <v>120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6" t="s">
        <v>80</v>
      </c>
      <c r="BK230" s="215">
        <f>ROUND(I230*H230,2)</f>
        <v>0</v>
      </c>
      <c r="BL230" s="16" t="s">
        <v>127</v>
      </c>
      <c r="BM230" s="16" t="s">
        <v>371</v>
      </c>
    </row>
    <row r="231" s="1" customFormat="1">
      <c r="B231" s="37"/>
      <c r="C231" s="38"/>
      <c r="D231" s="216" t="s">
        <v>129</v>
      </c>
      <c r="E231" s="38"/>
      <c r="F231" s="217" t="s">
        <v>372</v>
      </c>
      <c r="G231" s="38"/>
      <c r="H231" s="38"/>
      <c r="I231" s="129"/>
      <c r="J231" s="38"/>
      <c r="K231" s="38"/>
      <c r="L231" s="42"/>
      <c r="M231" s="218"/>
      <c r="N231" s="78"/>
      <c r="O231" s="78"/>
      <c r="P231" s="78"/>
      <c r="Q231" s="78"/>
      <c r="R231" s="78"/>
      <c r="S231" s="78"/>
      <c r="T231" s="79"/>
      <c r="AT231" s="16" t="s">
        <v>129</v>
      </c>
      <c r="AU231" s="16" t="s">
        <v>83</v>
      </c>
    </row>
    <row r="232" s="11" customFormat="1">
      <c r="B232" s="220"/>
      <c r="C232" s="221"/>
      <c r="D232" s="216" t="s">
        <v>133</v>
      </c>
      <c r="E232" s="222" t="s">
        <v>19</v>
      </c>
      <c r="F232" s="223" t="s">
        <v>373</v>
      </c>
      <c r="G232" s="221"/>
      <c r="H232" s="224">
        <v>9.5999999999999996</v>
      </c>
      <c r="I232" s="225"/>
      <c r="J232" s="221"/>
      <c r="K232" s="221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133</v>
      </c>
      <c r="AU232" s="230" t="s">
        <v>83</v>
      </c>
      <c r="AV232" s="11" t="s">
        <v>83</v>
      </c>
      <c r="AW232" s="11" t="s">
        <v>33</v>
      </c>
      <c r="AX232" s="11" t="s">
        <v>72</v>
      </c>
      <c r="AY232" s="230" t="s">
        <v>120</v>
      </c>
    </row>
    <row r="233" s="11" customFormat="1">
      <c r="B233" s="220"/>
      <c r="C233" s="221"/>
      <c r="D233" s="216" t="s">
        <v>133</v>
      </c>
      <c r="E233" s="222" t="s">
        <v>19</v>
      </c>
      <c r="F233" s="223" t="s">
        <v>374</v>
      </c>
      <c r="G233" s="221"/>
      <c r="H233" s="224">
        <v>1.8040000000000001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133</v>
      </c>
      <c r="AU233" s="230" t="s">
        <v>83</v>
      </c>
      <c r="AV233" s="11" t="s">
        <v>83</v>
      </c>
      <c r="AW233" s="11" t="s">
        <v>33</v>
      </c>
      <c r="AX233" s="11" t="s">
        <v>72</v>
      </c>
      <c r="AY233" s="230" t="s">
        <v>120</v>
      </c>
    </row>
    <row r="234" s="13" customFormat="1">
      <c r="B234" s="241"/>
      <c r="C234" s="242"/>
      <c r="D234" s="216" t="s">
        <v>133</v>
      </c>
      <c r="E234" s="243" t="s">
        <v>19</v>
      </c>
      <c r="F234" s="244" t="s">
        <v>167</v>
      </c>
      <c r="G234" s="242"/>
      <c r="H234" s="245">
        <v>11.404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AT234" s="251" t="s">
        <v>133</v>
      </c>
      <c r="AU234" s="251" t="s">
        <v>83</v>
      </c>
      <c r="AV234" s="13" t="s">
        <v>127</v>
      </c>
      <c r="AW234" s="13" t="s">
        <v>33</v>
      </c>
      <c r="AX234" s="13" t="s">
        <v>80</v>
      </c>
      <c r="AY234" s="251" t="s">
        <v>120</v>
      </c>
    </row>
    <row r="235" s="1" customFormat="1" ht="16.5" customHeight="1">
      <c r="B235" s="37"/>
      <c r="C235" s="252" t="s">
        <v>375</v>
      </c>
      <c r="D235" s="252" t="s">
        <v>268</v>
      </c>
      <c r="E235" s="253" t="s">
        <v>376</v>
      </c>
      <c r="F235" s="254" t="s">
        <v>377</v>
      </c>
      <c r="G235" s="255" t="s">
        <v>241</v>
      </c>
      <c r="H235" s="256">
        <v>20.52</v>
      </c>
      <c r="I235" s="257"/>
      <c r="J235" s="258">
        <f>ROUND(I235*H235,2)</f>
        <v>0</v>
      </c>
      <c r="K235" s="254" t="s">
        <v>314</v>
      </c>
      <c r="L235" s="259"/>
      <c r="M235" s="260" t="s">
        <v>19</v>
      </c>
      <c r="N235" s="261" t="s">
        <v>43</v>
      </c>
      <c r="O235" s="78"/>
      <c r="P235" s="213">
        <f>O235*H235</f>
        <v>0</v>
      </c>
      <c r="Q235" s="213">
        <v>1</v>
      </c>
      <c r="R235" s="213">
        <f>Q235*H235</f>
        <v>20.52</v>
      </c>
      <c r="S235" s="213">
        <v>0</v>
      </c>
      <c r="T235" s="214">
        <f>S235*H235</f>
        <v>0</v>
      </c>
      <c r="AR235" s="16" t="s">
        <v>140</v>
      </c>
      <c r="AT235" s="16" t="s">
        <v>268</v>
      </c>
      <c r="AU235" s="16" t="s">
        <v>83</v>
      </c>
      <c r="AY235" s="16" t="s">
        <v>120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80</v>
      </c>
      <c r="BK235" s="215">
        <f>ROUND(I235*H235,2)</f>
        <v>0</v>
      </c>
      <c r="BL235" s="16" t="s">
        <v>127</v>
      </c>
      <c r="BM235" s="16" t="s">
        <v>378</v>
      </c>
    </row>
    <row r="236" s="1" customFormat="1">
      <c r="B236" s="37"/>
      <c r="C236" s="38"/>
      <c r="D236" s="216" t="s">
        <v>129</v>
      </c>
      <c r="E236" s="38"/>
      <c r="F236" s="217" t="s">
        <v>379</v>
      </c>
      <c r="G236" s="38"/>
      <c r="H236" s="38"/>
      <c r="I236" s="129"/>
      <c r="J236" s="38"/>
      <c r="K236" s="38"/>
      <c r="L236" s="42"/>
      <c r="M236" s="218"/>
      <c r="N236" s="78"/>
      <c r="O236" s="78"/>
      <c r="P236" s="78"/>
      <c r="Q236" s="78"/>
      <c r="R236" s="78"/>
      <c r="S236" s="78"/>
      <c r="T236" s="79"/>
      <c r="AT236" s="16" t="s">
        <v>129</v>
      </c>
      <c r="AU236" s="16" t="s">
        <v>83</v>
      </c>
    </row>
    <row r="237" s="11" customFormat="1">
      <c r="B237" s="220"/>
      <c r="C237" s="221"/>
      <c r="D237" s="216" t="s">
        <v>133</v>
      </c>
      <c r="E237" s="222" t="s">
        <v>19</v>
      </c>
      <c r="F237" s="223" t="s">
        <v>380</v>
      </c>
      <c r="G237" s="221"/>
      <c r="H237" s="224">
        <v>20.52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133</v>
      </c>
      <c r="AU237" s="230" t="s">
        <v>83</v>
      </c>
      <c r="AV237" s="11" t="s">
        <v>83</v>
      </c>
      <c r="AW237" s="11" t="s">
        <v>33</v>
      </c>
      <c r="AX237" s="11" t="s">
        <v>80</v>
      </c>
      <c r="AY237" s="230" t="s">
        <v>120</v>
      </c>
    </row>
    <row r="238" s="1" customFormat="1" ht="16.5" customHeight="1">
      <c r="B238" s="37"/>
      <c r="C238" s="204" t="s">
        <v>381</v>
      </c>
      <c r="D238" s="204" t="s">
        <v>122</v>
      </c>
      <c r="E238" s="205" t="s">
        <v>382</v>
      </c>
      <c r="F238" s="206" t="s">
        <v>383</v>
      </c>
      <c r="G238" s="207" t="s">
        <v>160</v>
      </c>
      <c r="H238" s="208">
        <v>25.948</v>
      </c>
      <c r="I238" s="209"/>
      <c r="J238" s="210">
        <f>ROUND(I238*H238,2)</f>
        <v>0</v>
      </c>
      <c r="K238" s="206" t="s">
        <v>314</v>
      </c>
      <c r="L238" s="42"/>
      <c r="M238" s="211" t="s">
        <v>19</v>
      </c>
      <c r="N238" s="212" t="s">
        <v>43</v>
      </c>
      <c r="O238" s="78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AR238" s="16" t="s">
        <v>127</v>
      </c>
      <c r="AT238" s="16" t="s">
        <v>122</v>
      </c>
      <c r="AU238" s="16" t="s">
        <v>83</v>
      </c>
      <c r="AY238" s="16" t="s">
        <v>120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6" t="s">
        <v>80</v>
      </c>
      <c r="BK238" s="215">
        <f>ROUND(I238*H238,2)</f>
        <v>0</v>
      </c>
      <c r="BL238" s="16" t="s">
        <v>127</v>
      </c>
      <c r="BM238" s="16" t="s">
        <v>384</v>
      </c>
    </row>
    <row r="239" s="1" customFormat="1">
      <c r="B239" s="37"/>
      <c r="C239" s="38"/>
      <c r="D239" s="216" t="s">
        <v>129</v>
      </c>
      <c r="E239" s="38"/>
      <c r="F239" s="217" t="s">
        <v>385</v>
      </c>
      <c r="G239" s="38"/>
      <c r="H239" s="38"/>
      <c r="I239" s="129"/>
      <c r="J239" s="38"/>
      <c r="K239" s="38"/>
      <c r="L239" s="42"/>
      <c r="M239" s="218"/>
      <c r="N239" s="78"/>
      <c r="O239" s="78"/>
      <c r="P239" s="78"/>
      <c r="Q239" s="78"/>
      <c r="R239" s="78"/>
      <c r="S239" s="78"/>
      <c r="T239" s="79"/>
      <c r="AT239" s="16" t="s">
        <v>129</v>
      </c>
      <c r="AU239" s="16" t="s">
        <v>83</v>
      </c>
    </row>
    <row r="240" s="12" customFormat="1">
      <c r="B240" s="231"/>
      <c r="C240" s="232"/>
      <c r="D240" s="216" t="s">
        <v>133</v>
      </c>
      <c r="E240" s="233" t="s">
        <v>19</v>
      </c>
      <c r="F240" s="234" t="s">
        <v>386</v>
      </c>
      <c r="G240" s="232"/>
      <c r="H240" s="233" t="s">
        <v>19</v>
      </c>
      <c r="I240" s="235"/>
      <c r="J240" s="232"/>
      <c r="K240" s="232"/>
      <c r="L240" s="236"/>
      <c r="M240" s="237"/>
      <c r="N240" s="238"/>
      <c r="O240" s="238"/>
      <c r="P240" s="238"/>
      <c r="Q240" s="238"/>
      <c r="R240" s="238"/>
      <c r="S240" s="238"/>
      <c r="T240" s="239"/>
      <c r="AT240" s="240" t="s">
        <v>133</v>
      </c>
      <c r="AU240" s="240" t="s">
        <v>83</v>
      </c>
      <c r="AV240" s="12" t="s">
        <v>80</v>
      </c>
      <c r="AW240" s="12" t="s">
        <v>33</v>
      </c>
      <c r="AX240" s="12" t="s">
        <v>72</v>
      </c>
      <c r="AY240" s="240" t="s">
        <v>120</v>
      </c>
    </row>
    <row r="241" s="11" customFormat="1">
      <c r="B241" s="220"/>
      <c r="C241" s="221"/>
      <c r="D241" s="216" t="s">
        <v>133</v>
      </c>
      <c r="E241" s="222" t="s">
        <v>19</v>
      </c>
      <c r="F241" s="223" t="s">
        <v>387</v>
      </c>
      <c r="G241" s="221"/>
      <c r="H241" s="224">
        <v>9.5999999999999996</v>
      </c>
      <c r="I241" s="225"/>
      <c r="J241" s="221"/>
      <c r="K241" s="221"/>
      <c r="L241" s="226"/>
      <c r="M241" s="227"/>
      <c r="N241" s="228"/>
      <c r="O241" s="228"/>
      <c r="P241" s="228"/>
      <c r="Q241" s="228"/>
      <c r="R241" s="228"/>
      <c r="S241" s="228"/>
      <c r="T241" s="229"/>
      <c r="AT241" s="230" t="s">
        <v>133</v>
      </c>
      <c r="AU241" s="230" t="s">
        <v>83</v>
      </c>
      <c r="AV241" s="11" t="s">
        <v>83</v>
      </c>
      <c r="AW241" s="11" t="s">
        <v>33</v>
      </c>
      <c r="AX241" s="11" t="s">
        <v>72</v>
      </c>
      <c r="AY241" s="230" t="s">
        <v>120</v>
      </c>
    </row>
    <row r="242" s="12" customFormat="1">
      <c r="B242" s="231"/>
      <c r="C242" s="232"/>
      <c r="D242" s="216" t="s">
        <v>133</v>
      </c>
      <c r="E242" s="233" t="s">
        <v>19</v>
      </c>
      <c r="F242" s="234" t="s">
        <v>388</v>
      </c>
      <c r="G242" s="232"/>
      <c r="H242" s="233" t="s">
        <v>19</v>
      </c>
      <c r="I242" s="235"/>
      <c r="J242" s="232"/>
      <c r="K242" s="232"/>
      <c r="L242" s="236"/>
      <c r="M242" s="237"/>
      <c r="N242" s="238"/>
      <c r="O242" s="238"/>
      <c r="P242" s="238"/>
      <c r="Q242" s="238"/>
      <c r="R242" s="238"/>
      <c r="S242" s="238"/>
      <c r="T242" s="239"/>
      <c r="AT242" s="240" t="s">
        <v>133</v>
      </c>
      <c r="AU242" s="240" t="s">
        <v>83</v>
      </c>
      <c r="AV242" s="12" t="s">
        <v>80</v>
      </c>
      <c r="AW242" s="12" t="s">
        <v>4</v>
      </c>
      <c r="AX242" s="12" t="s">
        <v>72</v>
      </c>
      <c r="AY242" s="240" t="s">
        <v>120</v>
      </c>
    </row>
    <row r="243" s="11" customFormat="1">
      <c r="B243" s="220"/>
      <c r="C243" s="221"/>
      <c r="D243" s="216" t="s">
        <v>133</v>
      </c>
      <c r="E243" s="222" t="s">
        <v>19</v>
      </c>
      <c r="F243" s="223" t="s">
        <v>389</v>
      </c>
      <c r="G243" s="221"/>
      <c r="H243" s="224">
        <v>4.8099999999999996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AT243" s="230" t="s">
        <v>133</v>
      </c>
      <c r="AU243" s="230" t="s">
        <v>83</v>
      </c>
      <c r="AV243" s="11" t="s">
        <v>83</v>
      </c>
      <c r="AW243" s="11" t="s">
        <v>33</v>
      </c>
      <c r="AX243" s="11" t="s">
        <v>72</v>
      </c>
      <c r="AY243" s="230" t="s">
        <v>120</v>
      </c>
    </row>
    <row r="244" s="12" customFormat="1">
      <c r="B244" s="231"/>
      <c r="C244" s="232"/>
      <c r="D244" s="216" t="s">
        <v>133</v>
      </c>
      <c r="E244" s="233" t="s">
        <v>19</v>
      </c>
      <c r="F244" s="234" t="s">
        <v>390</v>
      </c>
      <c r="G244" s="232"/>
      <c r="H244" s="233" t="s">
        <v>19</v>
      </c>
      <c r="I244" s="235"/>
      <c r="J244" s="232"/>
      <c r="K244" s="232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133</v>
      </c>
      <c r="AU244" s="240" t="s">
        <v>83</v>
      </c>
      <c r="AV244" s="12" t="s">
        <v>80</v>
      </c>
      <c r="AW244" s="12" t="s">
        <v>33</v>
      </c>
      <c r="AX244" s="12" t="s">
        <v>72</v>
      </c>
      <c r="AY244" s="240" t="s">
        <v>120</v>
      </c>
    </row>
    <row r="245" s="11" customFormat="1">
      <c r="B245" s="220"/>
      <c r="C245" s="221"/>
      <c r="D245" s="216" t="s">
        <v>133</v>
      </c>
      <c r="E245" s="222" t="s">
        <v>19</v>
      </c>
      <c r="F245" s="223" t="s">
        <v>391</v>
      </c>
      <c r="G245" s="221"/>
      <c r="H245" s="224">
        <v>11.538</v>
      </c>
      <c r="I245" s="225"/>
      <c r="J245" s="221"/>
      <c r="K245" s="221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133</v>
      </c>
      <c r="AU245" s="230" t="s">
        <v>83</v>
      </c>
      <c r="AV245" s="11" t="s">
        <v>83</v>
      </c>
      <c r="AW245" s="11" t="s">
        <v>33</v>
      </c>
      <c r="AX245" s="11" t="s">
        <v>72</v>
      </c>
      <c r="AY245" s="230" t="s">
        <v>120</v>
      </c>
    </row>
    <row r="246" s="13" customFormat="1">
      <c r="B246" s="241"/>
      <c r="C246" s="242"/>
      <c r="D246" s="216" t="s">
        <v>133</v>
      </c>
      <c r="E246" s="243" t="s">
        <v>19</v>
      </c>
      <c r="F246" s="244" t="s">
        <v>167</v>
      </c>
      <c r="G246" s="242"/>
      <c r="H246" s="245">
        <v>25.948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AT246" s="251" t="s">
        <v>133</v>
      </c>
      <c r="AU246" s="251" t="s">
        <v>83</v>
      </c>
      <c r="AV246" s="13" t="s">
        <v>127</v>
      </c>
      <c r="AW246" s="13" t="s">
        <v>4</v>
      </c>
      <c r="AX246" s="13" t="s">
        <v>80</v>
      </c>
      <c r="AY246" s="251" t="s">
        <v>120</v>
      </c>
    </row>
    <row r="247" s="1" customFormat="1" ht="16.5" customHeight="1">
      <c r="B247" s="37"/>
      <c r="C247" s="252" t="s">
        <v>392</v>
      </c>
      <c r="D247" s="252" t="s">
        <v>268</v>
      </c>
      <c r="E247" s="253" t="s">
        <v>393</v>
      </c>
      <c r="F247" s="254" t="s">
        <v>394</v>
      </c>
      <c r="G247" s="255" t="s">
        <v>241</v>
      </c>
      <c r="H247" s="256">
        <v>46.706000000000003</v>
      </c>
      <c r="I247" s="257"/>
      <c r="J247" s="258">
        <f>ROUND(I247*H247,2)</f>
        <v>0</v>
      </c>
      <c r="K247" s="254" t="s">
        <v>314</v>
      </c>
      <c r="L247" s="259"/>
      <c r="M247" s="260" t="s">
        <v>19</v>
      </c>
      <c r="N247" s="261" t="s">
        <v>43</v>
      </c>
      <c r="O247" s="78"/>
      <c r="P247" s="213">
        <f>O247*H247</f>
        <v>0</v>
      </c>
      <c r="Q247" s="213">
        <v>1</v>
      </c>
      <c r="R247" s="213">
        <f>Q247*H247</f>
        <v>46.706000000000003</v>
      </c>
      <c r="S247" s="213">
        <v>0</v>
      </c>
      <c r="T247" s="214">
        <f>S247*H247</f>
        <v>0</v>
      </c>
      <c r="AR247" s="16" t="s">
        <v>140</v>
      </c>
      <c r="AT247" s="16" t="s">
        <v>268</v>
      </c>
      <c r="AU247" s="16" t="s">
        <v>83</v>
      </c>
      <c r="AY247" s="16" t="s">
        <v>120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80</v>
      </c>
      <c r="BK247" s="215">
        <f>ROUND(I247*H247,2)</f>
        <v>0</v>
      </c>
      <c r="BL247" s="16" t="s">
        <v>127</v>
      </c>
      <c r="BM247" s="16" t="s">
        <v>395</v>
      </c>
    </row>
    <row r="248" s="1" customFormat="1">
      <c r="B248" s="37"/>
      <c r="C248" s="38"/>
      <c r="D248" s="216" t="s">
        <v>129</v>
      </c>
      <c r="E248" s="38"/>
      <c r="F248" s="217" t="s">
        <v>396</v>
      </c>
      <c r="G248" s="38"/>
      <c r="H248" s="38"/>
      <c r="I248" s="129"/>
      <c r="J248" s="38"/>
      <c r="K248" s="38"/>
      <c r="L248" s="42"/>
      <c r="M248" s="218"/>
      <c r="N248" s="78"/>
      <c r="O248" s="78"/>
      <c r="P248" s="78"/>
      <c r="Q248" s="78"/>
      <c r="R248" s="78"/>
      <c r="S248" s="78"/>
      <c r="T248" s="79"/>
      <c r="AT248" s="16" t="s">
        <v>129</v>
      </c>
      <c r="AU248" s="16" t="s">
        <v>83</v>
      </c>
    </row>
    <row r="249" s="11" customFormat="1">
      <c r="B249" s="220"/>
      <c r="C249" s="221"/>
      <c r="D249" s="216" t="s">
        <v>133</v>
      </c>
      <c r="E249" s="222" t="s">
        <v>19</v>
      </c>
      <c r="F249" s="223" t="s">
        <v>397</v>
      </c>
      <c r="G249" s="221"/>
      <c r="H249" s="224">
        <v>46.706000000000003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133</v>
      </c>
      <c r="AU249" s="230" t="s">
        <v>83</v>
      </c>
      <c r="AV249" s="11" t="s">
        <v>83</v>
      </c>
      <c r="AW249" s="11" t="s">
        <v>33</v>
      </c>
      <c r="AX249" s="11" t="s">
        <v>80</v>
      </c>
      <c r="AY249" s="230" t="s">
        <v>120</v>
      </c>
    </row>
    <row r="250" s="1" customFormat="1" ht="16.5" customHeight="1">
      <c r="B250" s="37"/>
      <c r="C250" s="204" t="s">
        <v>398</v>
      </c>
      <c r="D250" s="204" t="s">
        <v>122</v>
      </c>
      <c r="E250" s="205" t="s">
        <v>399</v>
      </c>
      <c r="F250" s="206" t="s">
        <v>400</v>
      </c>
      <c r="G250" s="207" t="s">
        <v>401</v>
      </c>
      <c r="H250" s="208">
        <v>5</v>
      </c>
      <c r="I250" s="209"/>
      <c r="J250" s="210">
        <f>ROUND(I250*H250,2)</f>
        <v>0</v>
      </c>
      <c r="K250" s="206" t="s">
        <v>19</v>
      </c>
      <c r="L250" s="42"/>
      <c r="M250" s="211" t="s">
        <v>19</v>
      </c>
      <c r="N250" s="212" t="s">
        <v>43</v>
      </c>
      <c r="O250" s="78"/>
      <c r="P250" s="213">
        <f>O250*H250</f>
        <v>0</v>
      </c>
      <c r="Q250" s="213">
        <v>0</v>
      </c>
      <c r="R250" s="213">
        <f>Q250*H250</f>
        <v>0</v>
      </c>
      <c r="S250" s="213">
        <v>0.25</v>
      </c>
      <c r="T250" s="214">
        <f>S250*H250</f>
        <v>1.25</v>
      </c>
      <c r="AR250" s="16" t="s">
        <v>127</v>
      </c>
      <c r="AT250" s="16" t="s">
        <v>122</v>
      </c>
      <c r="AU250" s="16" t="s">
        <v>83</v>
      </c>
      <c r="AY250" s="16" t="s">
        <v>120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80</v>
      </c>
      <c r="BK250" s="215">
        <f>ROUND(I250*H250,2)</f>
        <v>0</v>
      </c>
      <c r="BL250" s="16" t="s">
        <v>127</v>
      </c>
      <c r="BM250" s="16" t="s">
        <v>402</v>
      </c>
    </row>
    <row r="251" s="1" customFormat="1">
      <c r="B251" s="37"/>
      <c r="C251" s="38"/>
      <c r="D251" s="216" t="s">
        <v>129</v>
      </c>
      <c r="E251" s="38"/>
      <c r="F251" s="217" t="s">
        <v>403</v>
      </c>
      <c r="G251" s="38"/>
      <c r="H251" s="38"/>
      <c r="I251" s="129"/>
      <c r="J251" s="38"/>
      <c r="K251" s="38"/>
      <c r="L251" s="42"/>
      <c r="M251" s="218"/>
      <c r="N251" s="78"/>
      <c r="O251" s="78"/>
      <c r="P251" s="78"/>
      <c r="Q251" s="78"/>
      <c r="R251" s="78"/>
      <c r="S251" s="78"/>
      <c r="T251" s="79"/>
      <c r="AT251" s="16" t="s">
        <v>129</v>
      </c>
      <c r="AU251" s="16" t="s">
        <v>83</v>
      </c>
    </row>
    <row r="252" s="11" customFormat="1">
      <c r="B252" s="220"/>
      <c r="C252" s="221"/>
      <c r="D252" s="216" t="s">
        <v>133</v>
      </c>
      <c r="E252" s="222" t="s">
        <v>19</v>
      </c>
      <c r="F252" s="223" t="s">
        <v>152</v>
      </c>
      <c r="G252" s="221"/>
      <c r="H252" s="224">
        <v>5</v>
      </c>
      <c r="I252" s="225"/>
      <c r="J252" s="221"/>
      <c r="K252" s="221"/>
      <c r="L252" s="226"/>
      <c r="M252" s="227"/>
      <c r="N252" s="228"/>
      <c r="O252" s="228"/>
      <c r="P252" s="228"/>
      <c r="Q252" s="228"/>
      <c r="R252" s="228"/>
      <c r="S252" s="228"/>
      <c r="T252" s="229"/>
      <c r="AT252" s="230" t="s">
        <v>133</v>
      </c>
      <c r="AU252" s="230" t="s">
        <v>83</v>
      </c>
      <c r="AV252" s="11" t="s">
        <v>83</v>
      </c>
      <c r="AW252" s="11" t="s">
        <v>33</v>
      </c>
      <c r="AX252" s="11" t="s">
        <v>80</v>
      </c>
      <c r="AY252" s="230" t="s">
        <v>120</v>
      </c>
    </row>
    <row r="253" s="1" customFormat="1" ht="16.5" customHeight="1">
      <c r="B253" s="37"/>
      <c r="C253" s="252" t="s">
        <v>404</v>
      </c>
      <c r="D253" s="252" t="s">
        <v>268</v>
      </c>
      <c r="E253" s="253" t="s">
        <v>405</v>
      </c>
      <c r="F253" s="254" t="s">
        <v>406</v>
      </c>
      <c r="G253" s="255" t="s">
        <v>241</v>
      </c>
      <c r="H253" s="256">
        <v>0.80000000000000004</v>
      </c>
      <c r="I253" s="257"/>
      <c r="J253" s="258">
        <f>ROUND(I253*H253,2)</f>
        <v>0</v>
      </c>
      <c r="K253" s="254" t="s">
        <v>126</v>
      </c>
      <c r="L253" s="259"/>
      <c r="M253" s="260" t="s">
        <v>19</v>
      </c>
      <c r="N253" s="261" t="s">
        <v>43</v>
      </c>
      <c r="O253" s="78"/>
      <c r="P253" s="213">
        <f>O253*H253</f>
        <v>0</v>
      </c>
      <c r="Q253" s="213">
        <v>1</v>
      </c>
      <c r="R253" s="213">
        <f>Q253*H253</f>
        <v>0.80000000000000004</v>
      </c>
      <c r="S253" s="213">
        <v>0</v>
      </c>
      <c r="T253" s="214">
        <f>S253*H253</f>
        <v>0</v>
      </c>
      <c r="AR253" s="16" t="s">
        <v>140</v>
      </c>
      <c r="AT253" s="16" t="s">
        <v>268</v>
      </c>
      <c r="AU253" s="16" t="s">
        <v>83</v>
      </c>
      <c r="AY253" s="16" t="s">
        <v>120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6" t="s">
        <v>80</v>
      </c>
      <c r="BK253" s="215">
        <f>ROUND(I253*H253,2)</f>
        <v>0</v>
      </c>
      <c r="BL253" s="16" t="s">
        <v>127</v>
      </c>
      <c r="BM253" s="16" t="s">
        <v>407</v>
      </c>
    </row>
    <row r="254" s="1" customFormat="1">
      <c r="B254" s="37"/>
      <c r="C254" s="38"/>
      <c r="D254" s="216" t="s">
        <v>129</v>
      </c>
      <c r="E254" s="38"/>
      <c r="F254" s="217" t="s">
        <v>408</v>
      </c>
      <c r="G254" s="38"/>
      <c r="H254" s="38"/>
      <c r="I254" s="129"/>
      <c r="J254" s="38"/>
      <c r="K254" s="38"/>
      <c r="L254" s="42"/>
      <c r="M254" s="218"/>
      <c r="N254" s="78"/>
      <c r="O254" s="78"/>
      <c r="P254" s="78"/>
      <c r="Q254" s="78"/>
      <c r="R254" s="78"/>
      <c r="S254" s="78"/>
      <c r="T254" s="79"/>
      <c r="AT254" s="16" t="s">
        <v>129</v>
      </c>
      <c r="AU254" s="16" t="s">
        <v>83</v>
      </c>
    </row>
    <row r="255" s="11" customFormat="1">
      <c r="B255" s="220"/>
      <c r="C255" s="221"/>
      <c r="D255" s="216" t="s">
        <v>133</v>
      </c>
      <c r="E255" s="222" t="s">
        <v>19</v>
      </c>
      <c r="F255" s="223" t="s">
        <v>409</v>
      </c>
      <c r="G255" s="221"/>
      <c r="H255" s="224">
        <v>0.80000000000000004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133</v>
      </c>
      <c r="AU255" s="230" t="s">
        <v>83</v>
      </c>
      <c r="AV255" s="11" t="s">
        <v>83</v>
      </c>
      <c r="AW255" s="11" t="s">
        <v>33</v>
      </c>
      <c r="AX255" s="11" t="s">
        <v>80</v>
      </c>
      <c r="AY255" s="230" t="s">
        <v>120</v>
      </c>
    </row>
    <row r="256" s="1" customFormat="1" ht="16.5" customHeight="1">
      <c r="B256" s="37"/>
      <c r="C256" s="204" t="s">
        <v>410</v>
      </c>
      <c r="D256" s="204" t="s">
        <v>122</v>
      </c>
      <c r="E256" s="205" t="s">
        <v>411</v>
      </c>
      <c r="F256" s="206" t="s">
        <v>412</v>
      </c>
      <c r="G256" s="207" t="s">
        <v>149</v>
      </c>
      <c r="H256" s="208">
        <v>40</v>
      </c>
      <c r="I256" s="209"/>
      <c r="J256" s="210">
        <f>ROUND(I256*H256,2)</f>
        <v>0</v>
      </c>
      <c r="K256" s="206" t="s">
        <v>137</v>
      </c>
      <c r="L256" s="42"/>
      <c r="M256" s="211" t="s">
        <v>19</v>
      </c>
      <c r="N256" s="212" t="s">
        <v>43</v>
      </c>
      <c r="O256" s="78"/>
      <c r="P256" s="213">
        <f>O256*H256</f>
        <v>0</v>
      </c>
      <c r="Q256" s="213">
        <v>0</v>
      </c>
      <c r="R256" s="213">
        <f>Q256*H256</f>
        <v>0</v>
      </c>
      <c r="S256" s="213">
        <v>0.32000000000000001</v>
      </c>
      <c r="T256" s="214">
        <f>S256*H256</f>
        <v>12.800000000000001</v>
      </c>
      <c r="AR256" s="16" t="s">
        <v>127</v>
      </c>
      <c r="AT256" s="16" t="s">
        <v>122</v>
      </c>
      <c r="AU256" s="16" t="s">
        <v>83</v>
      </c>
      <c r="AY256" s="16" t="s">
        <v>120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80</v>
      </c>
      <c r="BK256" s="215">
        <f>ROUND(I256*H256,2)</f>
        <v>0</v>
      </c>
      <c r="BL256" s="16" t="s">
        <v>127</v>
      </c>
      <c r="BM256" s="16" t="s">
        <v>413</v>
      </c>
    </row>
    <row r="257" s="1" customFormat="1">
      <c r="B257" s="37"/>
      <c r="C257" s="38"/>
      <c r="D257" s="216" t="s">
        <v>129</v>
      </c>
      <c r="E257" s="38"/>
      <c r="F257" s="217" t="s">
        <v>414</v>
      </c>
      <c r="G257" s="38"/>
      <c r="H257" s="38"/>
      <c r="I257" s="129"/>
      <c r="J257" s="38"/>
      <c r="K257" s="38"/>
      <c r="L257" s="42"/>
      <c r="M257" s="218"/>
      <c r="N257" s="78"/>
      <c r="O257" s="78"/>
      <c r="P257" s="78"/>
      <c r="Q257" s="78"/>
      <c r="R257" s="78"/>
      <c r="S257" s="78"/>
      <c r="T257" s="79"/>
      <c r="AT257" s="16" t="s">
        <v>129</v>
      </c>
      <c r="AU257" s="16" t="s">
        <v>83</v>
      </c>
    </row>
    <row r="258" s="11" customFormat="1">
      <c r="B258" s="220"/>
      <c r="C258" s="221"/>
      <c r="D258" s="216" t="s">
        <v>133</v>
      </c>
      <c r="E258" s="222" t="s">
        <v>19</v>
      </c>
      <c r="F258" s="223" t="s">
        <v>224</v>
      </c>
      <c r="G258" s="221"/>
      <c r="H258" s="224">
        <v>40</v>
      </c>
      <c r="I258" s="225"/>
      <c r="J258" s="221"/>
      <c r="K258" s="221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133</v>
      </c>
      <c r="AU258" s="230" t="s">
        <v>83</v>
      </c>
      <c r="AV258" s="11" t="s">
        <v>83</v>
      </c>
      <c r="AW258" s="11" t="s">
        <v>33</v>
      </c>
      <c r="AX258" s="11" t="s">
        <v>80</v>
      </c>
      <c r="AY258" s="230" t="s">
        <v>120</v>
      </c>
    </row>
    <row r="259" s="1" customFormat="1" ht="16.5" customHeight="1">
      <c r="B259" s="37"/>
      <c r="C259" s="204" t="s">
        <v>415</v>
      </c>
      <c r="D259" s="204" t="s">
        <v>122</v>
      </c>
      <c r="E259" s="205" t="s">
        <v>416</v>
      </c>
      <c r="F259" s="206" t="s">
        <v>417</v>
      </c>
      <c r="G259" s="207" t="s">
        <v>149</v>
      </c>
      <c r="H259" s="208">
        <v>7.5</v>
      </c>
      <c r="I259" s="209"/>
      <c r="J259" s="210">
        <f>ROUND(I259*H259,2)</f>
        <v>0</v>
      </c>
      <c r="K259" s="206" t="s">
        <v>137</v>
      </c>
      <c r="L259" s="42"/>
      <c r="M259" s="211" t="s">
        <v>19</v>
      </c>
      <c r="N259" s="212" t="s">
        <v>43</v>
      </c>
      <c r="O259" s="78"/>
      <c r="P259" s="213">
        <f>O259*H259</f>
        <v>0</v>
      </c>
      <c r="Q259" s="213">
        <v>0</v>
      </c>
      <c r="R259" s="213">
        <f>Q259*H259</f>
        <v>0</v>
      </c>
      <c r="S259" s="213">
        <v>0.83999999999999997</v>
      </c>
      <c r="T259" s="214">
        <f>S259*H259</f>
        <v>6.2999999999999998</v>
      </c>
      <c r="AR259" s="16" t="s">
        <v>127</v>
      </c>
      <c r="AT259" s="16" t="s">
        <v>122</v>
      </c>
      <c r="AU259" s="16" t="s">
        <v>83</v>
      </c>
      <c r="AY259" s="16" t="s">
        <v>120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80</v>
      </c>
      <c r="BK259" s="215">
        <f>ROUND(I259*H259,2)</f>
        <v>0</v>
      </c>
      <c r="BL259" s="16" t="s">
        <v>127</v>
      </c>
      <c r="BM259" s="16" t="s">
        <v>418</v>
      </c>
    </row>
    <row r="260" s="1" customFormat="1">
      <c r="B260" s="37"/>
      <c r="C260" s="38"/>
      <c r="D260" s="216" t="s">
        <v>129</v>
      </c>
      <c r="E260" s="38"/>
      <c r="F260" s="217" t="s">
        <v>419</v>
      </c>
      <c r="G260" s="38"/>
      <c r="H260" s="38"/>
      <c r="I260" s="129"/>
      <c r="J260" s="38"/>
      <c r="K260" s="38"/>
      <c r="L260" s="42"/>
      <c r="M260" s="218"/>
      <c r="N260" s="78"/>
      <c r="O260" s="78"/>
      <c r="P260" s="78"/>
      <c r="Q260" s="78"/>
      <c r="R260" s="78"/>
      <c r="S260" s="78"/>
      <c r="T260" s="79"/>
      <c r="AT260" s="16" t="s">
        <v>129</v>
      </c>
      <c r="AU260" s="16" t="s">
        <v>83</v>
      </c>
    </row>
    <row r="261" s="1" customFormat="1">
      <c r="B261" s="37"/>
      <c r="C261" s="38"/>
      <c r="D261" s="216" t="s">
        <v>131</v>
      </c>
      <c r="E261" s="38"/>
      <c r="F261" s="219" t="s">
        <v>420</v>
      </c>
      <c r="G261" s="38"/>
      <c r="H261" s="38"/>
      <c r="I261" s="129"/>
      <c r="J261" s="38"/>
      <c r="K261" s="38"/>
      <c r="L261" s="42"/>
      <c r="M261" s="218"/>
      <c r="N261" s="78"/>
      <c r="O261" s="78"/>
      <c r="P261" s="78"/>
      <c r="Q261" s="78"/>
      <c r="R261" s="78"/>
      <c r="S261" s="78"/>
      <c r="T261" s="79"/>
      <c r="AT261" s="16" t="s">
        <v>131</v>
      </c>
      <c r="AU261" s="16" t="s">
        <v>83</v>
      </c>
    </row>
    <row r="262" s="11" customFormat="1">
      <c r="B262" s="220"/>
      <c r="C262" s="221"/>
      <c r="D262" s="216" t="s">
        <v>133</v>
      </c>
      <c r="E262" s="222" t="s">
        <v>19</v>
      </c>
      <c r="F262" s="223" t="s">
        <v>421</v>
      </c>
      <c r="G262" s="221"/>
      <c r="H262" s="224">
        <v>7.5</v>
      </c>
      <c r="I262" s="225"/>
      <c r="J262" s="221"/>
      <c r="K262" s="221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133</v>
      </c>
      <c r="AU262" s="230" t="s">
        <v>83</v>
      </c>
      <c r="AV262" s="11" t="s">
        <v>83</v>
      </c>
      <c r="AW262" s="11" t="s">
        <v>33</v>
      </c>
      <c r="AX262" s="11" t="s">
        <v>80</v>
      </c>
      <c r="AY262" s="230" t="s">
        <v>120</v>
      </c>
    </row>
    <row r="263" s="1" customFormat="1" ht="16.5" customHeight="1">
      <c r="B263" s="37"/>
      <c r="C263" s="204" t="s">
        <v>422</v>
      </c>
      <c r="D263" s="204" t="s">
        <v>122</v>
      </c>
      <c r="E263" s="205" t="s">
        <v>423</v>
      </c>
      <c r="F263" s="206" t="s">
        <v>424</v>
      </c>
      <c r="G263" s="207" t="s">
        <v>425</v>
      </c>
      <c r="H263" s="208">
        <v>10</v>
      </c>
      <c r="I263" s="209"/>
      <c r="J263" s="210">
        <f>ROUND(I263*H263,2)</f>
        <v>0</v>
      </c>
      <c r="K263" s="206" t="s">
        <v>19</v>
      </c>
      <c r="L263" s="42"/>
      <c r="M263" s="211" t="s">
        <v>19</v>
      </c>
      <c r="N263" s="212" t="s">
        <v>43</v>
      </c>
      <c r="O263" s="78"/>
      <c r="P263" s="213">
        <f>O263*H263</f>
        <v>0</v>
      </c>
      <c r="Q263" s="213">
        <v>0</v>
      </c>
      <c r="R263" s="213">
        <f>Q263*H263</f>
        <v>0</v>
      </c>
      <c r="S263" s="213">
        <v>0.040000000000000001</v>
      </c>
      <c r="T263" s="214">
        <f>S263*H263</f>
        <v>0.40000000000000002</v>
      </c>
      <c r="AR263" s="16" t="s">
        <v>127</v>
      </c>
      <c r="AT263" s="16" t="s">
        <v>122</v>
      </c>
      <c r="AU263" s="16" t="s">
        <v>83</v>
      </c>
      <c r="AY263" s="16" t="s">
        <v>120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6" t="s">
        <v>80</v>
      </c>
      <c r="BK263" s="215">
        <f>ROUND(I263*H263,2)</f>
        <v>0</v>
      </c>
      <c r="BL263" s="16" t="s">
        <v>127</v>
      </c>
      <c r="BM263" s="16" t="s">
        <v>426</v>
      </c>
    </row>
    <row r="264" s="1" customFormat="1">
      <c r="B264" s="37"/>
      <c r="C264" s="38"/>
      <c r="D264" s="216" t="s">
        <v>129</v>
      </c>
      <c r="E264" s="38"/>
      <c r="F264" s="217" t="s">
        <v>427</v>
      </c>
      <c r="G264" s="38"/>
      <c r="H264" s="38"/>
      <c r="I264" s="129"/>
      <c r="J264" s="38"/>
      <c r="K264" s="38"/>
      <c r="L264" s="42"/>
      <c r="M264" s="218"/>
      <c r="N264" s="78"/>
      <c r="O264" s="78"/>
      <c r="P264" s="78"/>
      <c r="Q264" s="78"/>
      <c r="R264" s="78"/>
      <c r="S264" s="78"/>
      <c r="T264" s="79"/>
      <c r="AT264" s="16" t="s">
        <v>129</v>
      </c>
      <c r="AU264" s="16" t="s">
        <v>83</v>
      </c>
    </row>
    <row r="265" s="11" customFormat="1">
      <c r="B265" s="220"/>
      <c r="C265" s="221"/>
      <c r="D265" s="216" t="s">
        <v>133</v>
      </c>
      <c r="E265" s="222" t="s">
        <v>19</v>
      </c>
      <c r="F265" s="223" t="s">
        <v>428</v>
      </c>
      <c r="G265" s="221"/>
      <c r="H265" s="224">
        <v>10</v>
      </c>
      <c r="I265" s="225"/>
      <c r="J265" s="221"/>
      <c r="K265" s="221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133</v>
      </c>
      <c r="AU265" s="230" t="s">
        <v>83</v>
      </c>
      <c r="AV265" s="11" t="s">
        <v>83</v>
      </c>
      <c r="AW265" s="11" t="s">
        <v>33</v>
      </c>
      <c r="AX265" s="11" t="s">
        <v>80</v>
      </c>
      <c r="AY265" s="230" t="s">
        <v>120</v>
      </c>
    </row>
    <row r="266" s="1" customFormat="1" ht="16.5" customHeight="1">
      <c r="B266" s="37"/>
      <c r="C266" s="204" t="s">
        <v>349</v>
      </c>
      <c r="D266" s="204" t="s">
        <v>122</v>
      </c>
      <c r="E266" s="205" t="s">
        <v>429</v>
      </c>
      <c r="F266" s="206" t="s">
        <v>430</v>
      </c>
      <c r="G266" s="207" t="s">
        <v>125</v>
      </c>
      <c r="H266" s="208">
        <v>5</v>
      </c>
      <c r="I266" s="209"/>
      <c r="J266" s="210">
        <f>ROUND(I266*H266,2)</f>
        <v>0</v>
      </c>
      <c r="K266" s="206" t="s">
        <v>137</v>
      </c>
      <c r="L266" s="42"/>
      <c r="M266" s="211" t="s">
        <v>19</v>
      </c>
      <c r="N266" s="212" t="s">
        <v>43</v>
      </c>
      <c r="O266" s="78"/>
      <c r="P266" s="213">
        <f>O266*H266</f>
        <v>0</v>
      </c>
      <c r="Q266" s="213">
        <v>0</v>
      </c>
      <c r="R266" s="213">
        <f>Q266*H266</f>
        <v>0</v>
      </c>
      <c r="S266" s="213">
        <v>0</v>
      </c>
      <c r="T266" s="214">
        <f>S266*H266</f>
        <v>0</v>
      </c>
      <c r="AR266" s="16" t="s">
        <v>127</v>
      </c>
      <c r="AT266" s="16" t="s">
        <v>122</v>
      </c>
      <c r="AU266" s="16" t="s">
        <v>83</v>
      </c>
      <c r="AY266" s="16" t="s">
        <v>120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80</v>
      </c>
      <c r="BK266" s="215">
        <f>ROUND(I266*H266,2)</f>
        <v>0</v>
      </c>
      <c r="BL266" s="16" t="s">
        <v>127</v>
      </c>
      <c r="BM266" s="16" t="s">
        <v>431</v>
      </c>
    </row>
    <row r="267" s="1" customFormat="1">
      <c r="B267" s="37"/>
      <c r="C267" s="38"/>
      <c r="D267" s="216" t="s">
        <v>129</v>
      </c>
      <c r="E267" s="38"/>
      <c r="F267" s="217" t="s">
        <v>432</v>
      </c>
      <c r="G267" s="38"/>
      <c r="H267" s="38"/>
      <c r="I267" s="129"/>
      <c r="J267" s="38"/>
      <c r="K267" s="38"/>
      <c r="L267" s="42"/>
      <c r="M267" s="218"/>
      <c r="N267" s="78"/>
      <c r="O267" s="78"/>
      <c r="P267" s="78"/>
      <c r="Q267" s="78"/>
      <c r="R267" s="78"/>
      <c r="S267" s="78"/>
      <c r="T267" s="79"/>
      <c r="AT267" s="16" t="s">
        <v>129</v>
      </c>
      <c r="AU267" s="16" t="s">
        <v>83</v>
      </c>
    </row>
    <row r="268" s="11" customFormat="1">
      <c r="B268" s="220"/>
      <c r="C268" s="221"/>
      <c r="D268" s="216" t="s">
        <v>133</v>
      </c>
      <c r="E268" s="222" t="s">
        <v>19</v>
      </c>
      <c r="F268" s="223" t="s">
        <v>152</v>
      </c>
      <c r="G268" s="221"/>
      <c r="H268" s="224">
        <v>5</v>
      </c>
      <c r="I268" s="225"/>
      <c r="J268" s="221"/>
      <c r="K268" s="221"/>
      <c r="L268" s="226"/>
      <c r="M268" s="227"/>
      <c r="N268" s="228"/>
      <c r="O268" s="228"/>
      <c r="P268" s="228"/>
      <c r="Q268" s="228"/>
      <c r="R268" s="228"/>
      <c r="S268" s="228"/>
      <c r="T268" s="229"/>
      <c r="AT268" s="230" t="s">
        <v>133</v>
      </c>
      <c r="AU268" s="230" t="s">
        <v>83</v>
      </c>
      <c r="AV268" s="11" t="s">
        <v>83</v>
      </c>
      <c r="AW268" s="11" t="s">
        <v>33</v>
      </c>
      <c r="AX268" s="11" t="s">
        <v>80</v>
      </c>
      <c r="AY268" s="230" t="s">
        <v>120</v>
      </c>
    </row>
    <row r="269" s="1" customFormat="1" ht="16.5" customHeight="1">
      <c r="B269" s="37"/>
      <c r="C269" s="204" t="s">
        <v>433</v>
      </c>
      <c r="D269" s="204" t="s">
        <v>122</v>
      </c>
      <c r="E269" s="205" t="s">
        <v>434</v>
      </c>
      <c r="F269" s="206" t="s">
        <v>435</v>
      </c>
      <c r="G269" s="207" t="s">
        <v>401</v>
      </c>
      <c r="H269" s="208">
        <v>3</v>
      </c>
      <c r="I269" s="209"/>
      <c r="J269" s="210">
        <f>ROUND(I269*H269,2)</f>
        <v>0</v>
      </c>
      <c r="K269" s="206" t="s">
        <v>19</v>
      </c>
      <c r="L269" s="42"/>
      <c r="M269" s="211" t="s">
        <v>19</v>
      </c>
      <c r="N269" s="212" t="s">
        <v>43</v>
      </c>
      <c r="O269" s="78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AR269" s="16" t="s">
        <v>127</v>
      </c>
      <c r="AT269" s="16" t="s">
        <v>122</v>
      </c>
      <c r="AU269" s="16" t="s">
        <v>83</v>
      </c>
      <c r="AY269" s="16" t="s">
        <v>120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80</v>
      </c>
      <c r="BK269" s="215">
        <f>ROUND(I269*H269,2)</f>
        <v>0</v>
      </c>
      <c r="BL269" s="16" t="s">
        <v>127</v>
      </c>
      <c r="BM269" s="16" t="s">
        <v>436</v>
      </c>
    </row>
    <row r="270" s="1" customFormat="1">
      <c r="B270" s="37"/>
      <c r="C270" s="38"/>
      <c r="D270" s="216" t="s">
        <v>129</v>
      </c>
      <c r="E270" s="38"/>
      <c r="F270" s="217" t="s">
        <v>437</v>
      </c>
      <c r="G270" s="38"/>
      <c r="H270" s="38"/>
      <c r="I270" s="129"/>
      <c r="J270" s="38"/>
      <c r="K270" s="38"/>
      <c r="L270" s="42"/>
      <c r="M270" s="218"/>
      <c r="N270" s="78"/>
      <c r="O270" s="78"/>
      <c r="P270" s="78"/>
      <c r="Q270" s="78"/>
      <c r="R270" s="78"/>
      <c r="S270" s="78"/>
      <c r="T270" s="79"/>
      <c r="AT270" s="16" t="s">
        <v>129</v>
      </c>
      <c r="AU270" s="16" t="s">
        <v>83</v>
      </c>
    </row>
    <row r="271" s="1" customFormat="1">
      <c r="B271" s="37"/>
      <c r="C271" s="38"/>
      <c r="D271" s="216" t="s">
        <v>131</v>
      </c>
      <c r="E271" s="38"/>
      <c r="F271" s="219" t="s">
        <v>438</v>
      </c>
      <c r="G271" s="38"/>
      <c r="H271" s="38"/>
      <c r="I271" s="129"/>
      <c r="J271" s="38"/>
      <c r="K271" s="38"/>
      <c r="L271" s="42"/>
      <c r="M271" s="218"/>
      <c r="N271" s="78"/>
      <c r="O271" s="78"/>
      <c r="P271" s="78"/>
      <c r="Q271" s="78"/>
      <c r="R271" s="78"/>
      <c r="S271" s="78"/>
      <c r="T271" s="79"/>
      <c r="AT271" s="16" t="s">
        <v>131</v>
      </c>
      <c r="AU271" s="16" t="s">
        <v>83</v>
      </c>
    </row>
    <row r="272" s="12" customFormat="1">
      <c r="B272" s="231"/>
      <c r="C272" s="232"/>
      <c r="D272" s="216" t="s">
        <v>133</v>
      </c>
      <c r="E272" s="233" t="s">
        <v>19</v>
      </c>
      <c r="F272" s="234" t="s">
        <v>439</v>
      </c>
      <c r="G272" s="232"/>
      <c r="H272" s="233" t="s">
        <v>19</v>
      </c>
      <c r="I272" s="235"/>
      <c r="J272" s="232"/>
      <c r="K272" s="232"/>
      <c r="L272" s="236"/>
      <c r="M272" s="237"/>
      <c r="N272" s="238"/>
      <c r="O272" s="238"/>
      <c r="P272" s="238"/>
      <c r="Q272" s="238"/>
      <c r="R272" s="238"/>
      <c r="S272" s="238"/>
      <c r="T272" s="239"/>
      <c r="AT272" s="240" t="s">
        <v>133</v>
      </c>
      <c r="AU272" s="240" t="s">
        <v>83</v>
      </c>
      <c r="AV272" s="12" t="s">
        <v>80</v>
      </c>
      <c r="AW272" s="12" t="s">
        <v>33</v>
      </c>
      <c r="AX272" s="12" t="s">
        <v>72</v>
      </c>
      <c r="AY272" s="240" t="s">
        <v>120</v>
      </c>
    </row>
    <row r="273" s="11" customFormat="1">
      <c r="B273" s="220"/>
      <c r="C273" s="221"/>
      <c r="D273" s="216" t="s">
        <v>133</v>
      </c>
      <c r="E273" s="222" t="s">
        <v>19</v>
      </c>
      <c r="F273" s="223" t="s">
        <v>141</v>
      </c>
      <c r="G273" s="221"/>
      <c r="H273" s="224">
        <v>3</v>
      </c>
      <c r="I273" s="225"/>
      <c r="J273" s="221"/>
      <c r="K273" s="221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133</v>
      </c>
      <c r="AU273" s="230" t="s">
        <v>83</v>
      </c>
      <c r="AV273" s="11" t="s">
        <v>83</v>
      </c>
      <c r="AW273" s="11" t="s">
        <v>33</v>
      </c>
      <c r="AX273" s="11" t="s">
        <v>80</v>
      </c>
      <c r="AY273" s="230" t="s">
        <v>120</v>
      </c>
    </row>
    <row r="274" s="1" customFormat="1" ht="16.5" customHeight="1">
      <c r="B274" s="37"/>
      <c r="C274" s="204" t="s">
        <v>440</v>
      </c>
      <c r="D274" s="204" t="s">
        <v>122</v>
      </c>
      <c r="E274" s="205" t="s">
        <v>441</v>
      </c>
      <c r="F274" s="206" t="s">
        <v>442</v>
      </c>
      <c r="G274" s="207" t="s">
        <v>149</v>
      </c>
      <c r="H274" s="208">
        <v>20</v>
      </c>
      <c r="I274" s="209"/>
      <c r="J274" s="210">
        <f>ROUND(I274*H274,2)</f>
        <v>0</v>
      </c>
      <c r="K274" s="206" t="s">
        <v>19</v>
      </c>
      <c r="L274" s="42"/>
      <c r="M274" s="211" t="s">
        <v>19</v>
      </c>
      <c r="N274" s="212" t="s">
        <v>43</v>
      </c>
      <c r="O274" s="78"/>
      <c r="P274" s="213">
        <f>O274*H274</f>
        <v>0</v>
      </c>
      <c r="Q274" s="213">
        <v>0.0033</v>
      </c>
      <c r="R274" s="213">
        <f>Q274*H274</f>
        <v>0.066000000000000003</v>
      </c>
      <c r="S274" s="213">
        <v>0</v>
      </c>
      <c r="T274" s="214">
        <f>S274*H274</f>
        <v>0</v>
      </c>
      <c r="AR274" s="16" t="s">
        <v>127</v>
      </c>
      <c r="AT274" s="16" t="s">
        <v>122</v>
      </c>
      <c r="AU274" s="16" t="s">
        <v>83</v>
      </c>
      <c r="AY274" s="16" t="s">
        <v>120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80</v>
      </c>
      <c r="BK274" s="215">
        <f>ROUND(I274*H274,2)</f>
        <v>0</v>
      </c>
      <c r="BL274" s="16" t="s">
        <v>127</v>
      </c>
      <c r="BM274" s="16" t="s">
        <v>443</v>
      </c>
    </row>
    <row r="275" s="1" customFormat="1">
      <c r="B275" s="37"/>
      <c r="C275" s="38"/>
      <c r="D275" s="216" t="s">
        <v>129</v>
      </c>
      <c r="E275" s="38"/>
      <c r="F275" s="217" t="s">
        <v>444</v>
      </c>
      <c r="G275" s="38"/>
      <c r="H275" s="38"/>
      <c r="I275" s="129"/>
      <c r="J275" s="38"/>
      <c r="K275" s="38"/>
      <c r="L275" s="42"/>
      <c r="M275" s="218"/>
      <c r="N275" s="78"/>
      <c r="O275" s="78"/>
      <c r="P275" s="78"/>
      <c r="Q275" s="78"/>
      <c r="R275" s="78"/>
      <c r="S275" s="78"/>
      <c r="T275" s="79"/>
      <c r="AT275" s="16" t="s">
        <v>129</v>
      </c>
      <c r="AU275" s="16" t="s">
        <v>83</v>
      </c>
    </row>
    <row r="276" s="1" customFormat="1">
      <c r="B276" s="37"/>
      <c r="C276" s="38"/>
      <c r="D276" s="216" t="s">
        <v>131</v>
      </c>
      <c r="E276" s="38"/>
      <c r="F276" s="219" t="s">
        <v>445</v>
      </c>
      <c r="G276" s="38"/>
      <c r="H276" s="38"/>
      <c r="I276" s="129"/>
      <c r="J276" s="38"/>
      <c r="K276" s="38"/>
      <c r="L276" s="42"/>
      <c r="M276" s="218"/>
      <c r="N276" s="78"/>
      <c r="O276" s="78"/>
      <c r="P276" s="78"/>
      <c r="Q276" s="78"/>
      <c r="R276" s="78"/>
      <c r="S276" s="78"/>
      <c r="T276" s="79"/>
      <c r="AT276" s="16" t="s">
        <v>131</v>
      </c>
      <c r="AU276" s="16" t="s">
        <v>83</v>
      </c>
    </row>
    <row r="277" s="11" customFormat="1">
      <c r="B277" s="220"/>
      <c r="C277" s="221"/>
      <c r="D277" s="216" t="s">
        <v>133</v>
      </c>
      <c r="E277" s="222" t="s">
        <v>19</v>
      </c>
      <c r="F277" s="223" t="s">
        <v>254</v>
      </c>
      <c r="G277" s="221"/>
      <c r="H277" s="224">
        <v>20</v>
      </c>
      <c r="I277" s="225"/>
      <c r="J277" s="221"/>
      <c r="K277" s="221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133</v>
      </c>
      <c r="AU277" s="230" t="s">
        <v>83</v>
      </c>
      <c r="AV277" s="11" t="s">
        <v>83</v>
      </c>
      <c r="AW277" s="11" t="s">
        <v>33</v>
      </c>
      <c r="AX277" s="11" t="s">
        <v>80</v>
      </c>
      <c r="AY277" s="230" t="s">
        <v>120</v>
      </c>
    </row>
    <row r="278" s="1" customFormat="1" ht="16.5" customHeight="1">
      <c r="B278" s="37"/>
      <c r="C278" s="204" t="s">
        <v>446</v>
      </c>
      <c r="D278" s="204" t="s">
        <v>122</v>
      </c>
      <c r="E278" s="205" t="s">
        <v>447</v>
      </c>
      <c r="F278" s="206" t="s">
        <v>448</v>
      </c>
      <c r="G278" s="207" t="s">
        <v>425</v>
      </c>
      <c r="H278" s="208">
        <v>5</v>
      </c>
      <c r="I278" s="209"/>
      <c r="J278" s="210">
        <f>ROUND(I278*H278,2)</f>
        <v>0</v>
      </c>
      <c r="K278" s="206" t="s">
        <v>19</v>
      </c>
      <c r="L278" s="42"/>
      <c r="M278" s="211" t="s">
        <v>19</v>
      </c>
      <c r="N278" s="212" t="s">
        <v>43</v>
      </c>
      <c r="O278" s="78"/>
      <c r="P278" s="213">
        <f>O278*H278</f>
        <v>0</v>
      </c>
      <c r="Q278" s="213">
        <v>3.0000000000000001E-05</v>
      </c>
      <c r="R278" s="213">
        <f>Q278*H278</f>
        <v>0.00015000000000000001</v>
      </c>
      <c r="S278" s="213">
        <v>0</v>
      </c>
      <c r="T278" s="214">
        <f>S278*H278</f>
        <v>0</v>
      </c>
      <c r="AR278" s="16" t="s">
        <v>127</v>
      </c>
      <c r="AT278" s="16" t="s">
        <v>122</v>
      </c>
      <c r="AU278" s="16" t="s">
        <v>83</v>
      </c>
      <c r="AY278" s="16" t="s">
        <v>120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80</v>
      </c>
      <c r="BK278" s="215">
        <f>ROUND(I278*H278,2)</f>
        <v>0</v>
      </c>
      <c r="BL278" s="16" t="s">
        <v>127</v>
      </c>
      <c r="BM278" s="16" t="s">
        <v>449</v>
      </c>
    </row>
    <row r="279" s="1" customFormat="1">
      <c r="B279" s="37"/>
      <c r="C279" s="38"/>
      <c r="D279" s="216" t="s">
        <v>129</v>
      </c>
      <c r="E279" s="38"/>
      <c r="F279" s="217" t="s">
        <v>450</v>
      </c>
      <c r="G279" s="38"/>
      <c r="H279" s="38"/>
      <c r="I279" s="129"/>
      <c r="J279" s="38"/>
      <c r="K279" s="38"/>
      <c r="L279" s="42"/>
      <c r="M279" s="218"/>
      <c r="N279" s="78"/>
      <c r="O279" s="78"/>
      <c r="P279" s="78"/>
      <c r="Q279" s="78"/>
      <c r="R279" s="78"/>
      <c r="S279" s="78"/>
      <c r="T279" s="79"/>
      <c r="AT279" s="16" t="s">
        <v>129</v>
      </c>
      <c r="AU279" s="16" t="s">
        <v>83</v>
      </c>
    </row>
    <row r="280" s="12" customFormat="1">
      <c r="B280" s="231"/>
      <c r="C280" s="232"/>
      <c r="D280" s="216" t="s">
        <v>133</v>
      </c>
      <c r="E280" s="233" t="s">
        <v>19</v>
      </c>
      <c r="F280" s="234" t="s">
        <v>451</v>
      </c>
      <c r="G280" s="232"/>
      <c r="H280" s="233" t="s">
        <v>19</v>
      </c>
      <c r="I280" s="235"/>
      <c r="J280" s="232"/>
      <c r="K280" s="232"/>
      <c r="L280" s="236"/>
      <c r="M280" s="237"/>
      <c r="N280" s="238"/>
      <c r="O280" s="238"/>
      <c r="P280" s="238"/>
      <c r="Q280" s="238"/>
      <c r="R280" s="238"/>
      <c r="S280" s="238"/>
      <c r="T280" s="239"/>
      <c r="AT280" s="240" t="s">
        <v>133</v>
      </c>
      <c r="AU280" s="240" t="s">
        <v>83</v>
      </c>
      <c r="AV280" s="12" t="s">
        <v>80</v>
      </c>
      <c r="AW280" s="12" t="s">
        <v>33</v>
      </c>
      <c r="AX280" s="12" t="s">
        <v>72</v>
      </c>
      <c r="AY280" s="240" t="s">
        <v>120</v>
      </c>
    </row>
    <row r="281" s="11" customFormat="1">
      <c r="B281" s="220"/>
      <c r="C281" s="221"/>
      <c r="D281" s="216" t="s">
        <v>133</v>
      </c>
      <c r="E281" s="222" t="s">
        <v>19</v>
      </c>
      <c r="F281" s="223" t="s">
        <v>152</v>
      </c>
      <c r="G281" s="221"/>
      <c r="H281" s="224">
        <v>5</v>
      </c>
      <c r="I281" s="225"/>
      <c r="J281" s="221"/>
      <c r="K281" s="221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133</v>
      </c>
      <c r="AU281" s="230" t="s">
        <v>83</v>
      </c>
      <c r="AV281" s="11" t="s">
        <v>83</v>
      </c>
      <c r="AW281" s="11" t="s">
        <v>33</v>
      </c>
      <c r="AX281" s="11" t="s">
        <v>80</v>
      </c>
      <c r="AY281" s="230" t="s">
        <v>120</v>
      </c>
    </row>
    <row r="282" s="1" customFormat="1" ht="16.5" customHeight="1">
      <c r="B282" s="37"/>
      <c r="C282" s="204" t="s">
        <v>452</v>
      </c>
      <c r="D282" s="204" t="s">
        <v>122</v>
      </c>
      <c r="E282" s="205" t="s">
        <v>453</v>
      </c>
      <c r="F282" s="206" t="s">
        <v>454</v>
      </c>
      <c r="G282" s="207" t="s">
        <v>425</v>
      </c>
      <c r="H282" s="208">
        <v>37</v>
      </c>
      <c r="I282" s="209"/>
      <c r="J282" s="210">
        <f>ROUND(I282*H282,2)</f>
        <v>0</v>
      </c>
      <c r="K282" s="206" t="s">
        <v>137</v>
      </c>
      <c r="L282" s="42"/>
      <c r="M282" s="211" t="s">
        <v>19</v>
      </c>
      <c r="N282" s="212" t="s">
        <v>43</v>
      </c>
      <c r="O282" s="78"/>
      <c r="P282" s="213">
        <f>O282*H282</f>
        <v>0</v>
      </c>
      <c r="Q282" s="213">
        <v>0</v>
      </c>
      <c r="R282" s="213">
        <f>Q282*H282</f>
        <v>0</v>
      </c>
      <c r="S282" s="213">
        <v>0</v>
      </c>
      <c r="T282" s="214">
        <f>S282*H282</f>
        <v>0</v>
      </c>
      <c r="AR282" s="16" t="s">
        <v>127</v>
      </c>
      <c r="AT282" s="16" t="s">
        <v>122</v>
      </c>
      <c r="AU282" s="16" t="s">
        <v>83</v>
      </c>
      <c r="AY282" s="16" t="s">
        <v>120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80</v>
      </c>
      <c r="BK282" s="215">
        <f>ROUND(I282*H282,2)</f>
        <v>0</v>
      </c>
      <c r="BL282" s="16" t="s">
        <v>127</v>
      </c>
      <c r="BM282" s="16" t="s">
        <v>455</v>
      </c>
    </row>
    <row r="283" s="1" customFormat="1">
      <c r="B283" s="37"/>
      <c r="C283" s="38"/>
      <c r="D283" s="216" t="s">
        <v>129</v>
      </c>
      <c r="E283" s="38"/>
      <c r="F283" s="217" t="s">
        <v>456</v>
      </c>
      <c r="G283" s="38"/>
      <c r="H283" s="38"/>
      <c r="I283" s="129"/>
      <c r="J283" s="38"/>
      <c r="K283" s="38"/>
      <c r="L283" s="42"/>
      <c r="M283" s="218"/>
      <c r="N283" s="78"/>
      <c r="O283" s="78"/>
      <c r="P283" s="78"/>
      <c r="Q283" s="78"/>
      <c r="R283" s="78"/>
      <c r="S283" s="78"/>
      <c r="T283" s="79"/>
      <c r="AT283" s="16" t="s">
        <v>129</v>
      </c>
      <c r="AU283" s="16" t="s">
        <v>83</v>
      </c>
    </row>
    <row r="284" s="1" customFormat="1">
      <c r="B284" s="37"/>
      <c r="C284" s="38"/>
      <c r="D284" s="216" t="s">
        <v>131</v>
      </c>
      <c r="E284" s="38"/>
      <c r="F284" s="219" t="s">
        <v>457</v>
      </c>
      <c r="G284" s="38"/>
      <c r="H284" s="38"/>
      <c r="I284" s="129"/>
      <c r="J284" s="38"/>
      <c r="K284" s="38"/>
      <c r="L284" s="42"/>
      <c r="M284" s="218"/>
      <c r="N284" s="78"/>
      <c r="O284" s="78"/>
      <c r="P284" s="78"/>
      <c r="Q284" s="78"/>
      <c r="R284" s="78"/>
      <c r="S284" s="78"/>
      <c r="T284" s="79"/>
      <c r="AT284" s="16" t="s">
        <v>131</v>
      </c>
      <c r="AU284" s="16" t="s">
        <v>83</v>
      </c>
    </row>
    <row r="285" s="11" customFormat="1">
      <c r="B285" s="220"/>
      <c r="C285" s="221"/>
      <c r="D285" s="216" t="s">
        <v>133</v>
      </c>
      <c r="E285" s="222" t="s">
        <v>19</v>
      </c>
      <c r="F285" s="223" t="s">
        <v>458</v>
      </c>
      <c r="G285" s="221"/>
      <c r="H285" s="224">
        <v>37</v>
      </c>
      <c r="I285" s="225"/>
      <c r="J285" s="221"/>
      <c r="K285" s="221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133</v>
      </c>
      <c r="AU285" s="230" t="s">
        <v>83</v>
      </c>
      <c r="AV285" s="11" t="s">
        <v>83</v>
      </c>
      <c r="AW285" s="11" t="s">
        <v>33</v>
      </c>
      <c r="AX285" s="11" t="s">
        <v>80</v>
      </c>
      <c r="AY285" s="230" t="s">
        <v>120</v>
      </c>
    </row>
    <row r="286" s="1" customFormat="1" ht="16.5" customHeight="1">
      <c r="B286" s="37"/>
      <c r="C286" s="252" t="s">
        <v>459</v>
      </c>
      <c r="D286" s="252" t="s">
        <v>268</v>
      </c>
      <c r="E286" s="253" t="s">
        <v>460</v>
      </c>
      <c r="F286" s="254" t="s">
        <v>461</v>
      </c>
      <c r="G286" s="255" t="s">
        <v>425</v>
      </c>
      <c r="H286" s="256">
        <v>15</v>
      </c>
      <c r="I286" s="257"/>
      <c r="J286" s="258">
        <f>ROUND(I286*H286,2)</f>
        <v>0</v>
      </c>
      <c r="K286" s="254" t="s">
        <v>19</v>
      </c>
      <c r="L286" s="259"/>
      <c r="M286" s="260" t="s">
        <v>19</v>
      </c>
      <c r="N286" s="261" t="s">
        <v>43</v>
      </c>
      <c r="O286" s="78"/>
      <c r="P286" s="213">
        <f>O286*H286</f>
        <v>0</v>
      </c>
      <c r="Q286" s="213">
        <v>0.00064999999999999997</v>
      </c>
      <c r="R286" s="213">
        <f>Q286*H286</f>
        <v>0.00975</v>
      </c>
      <c r="S286" s="213">
        <v>0</v>
      </c>
      <c r="T286" s="214">
        <f>S286*H286</f>
        <v>0</v>
      </c>
      <c r="AR286" s="16" t="s">
        <v>140</v>
      </c>
      <c r="AT286" s="16" t="s">
        <v>268</v>
      </c>
      <c r="AU286" s="16" t="s">
        <v>83</v>
      </c>
      <c r="AY286" s="16" t="s">
        <v>120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6" t="s">
        <v>80</v>
      </c>
      <c r="BK286" s="215">
        <f>ROUND(I286*H286,2)</f>
        <v>0</v>
      </c>
      <c r="BL286" s="16" t="s">
        <v>127</v>
      </c>
      <c r="BM286" s="16" t="s">
        <v>462</v>
      </c>
    </row>
    <row r="287" s="1" customFormat="1">
      <c r="B287" s="37"/>
      <c r="C287" s="38"/>
      <c r="D287" s="216" t="s">
        <v>129</v>
      </c>
      <c r="E287" s="38"/>
      <c r="F287" s="217" t="s">
        <v>463</v>
      </c>
      <c r="G287" s="38"/>
      <c r="H287" s="38"/>
      <c r="I287" s="129"/>
      <c r="J287" s="38"/>
      <c r="K287" s="38"/>
      <c r="L287" s="42"/>
      <c r="M287" s="218"/>
      <c r="N287" s="78"/>
      <c r="O287" s="78"/>
      <c r="P287" s="78"/>
      <c r="Q287" s="78"/>
      <c r="R287" s="78"/>
      <c r="S287" s="78"/>
      <c r="T287" s="79"/>
      <c r="AT287" s="16" t="s">
        <v>129</v>
      </c>
      <c r="AU287" s="16" t="s">
        <v>83</v>
      </c>
    </row>
    <row r="288" s="11" customFormat="1">
      <c r="B288" s="220"/>
      <c r="C288" s="221"/>
      <c r="D288" s="216" t="s">
        <v>133</v>
      </c>
      <c r="E288" s="222" t="s">
        <v>19</v>
      </c>
      <c r="F288" s="223" t="s">
        <v>8</v>
      </c>
      <c r="G288" s="221"/>
      <c r="H288" s="224">
        <v>15</v>
      </c>
      <c r="I288" s="225"/>
      <c r="J288" s="221"/>
      <c r="K288" s="221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133</v>
      </c>
      <c r="AU288" s="230" t="s">
        <v>83</v>
      </c>
      <c r="AV288" s="11" t="s">
        <v>83</v>
      </c>
      <c r="AW288" s="11" t="s">
        <v>33</v>
      </c>
      <c r="AX288" s="11" t="s">
        <v>80</v>
      </c>
      <c r="AY288" s="230" t="s">
        <v>120</v>
      </c>
    </row>
    <row r="289" s="1" customFormat="1" ht="16.5" customHeight="1">
      <c r="B289" s="37"/>
      <c r="C289" s="252" t="s">
        <v>464</v>
      </c>
      <c r="D289" s="252" t="s">
        <v>268</v>
      </c>
      <c r="E289" s="253" t="s">
        <v>465</v>
      </c>
      <c r="F289" s="254" t="s">
        <v>466</v>
      </c>
      <c r="G289" s="255" t="s">
        <v>425</v>
      </c>
      <c r="H289" s="256">
        <v>2</v>
      </c>
      <c r="I289" s="257"/>
      <c r="J289" s="258">
        <f>ROUND(I289*H289,2)</f>
        <v>0</v>
      </c>
      <c r="K289" s="254" t="s">
        <v>137</v>
      </c>
      <c r="L289" s="259"/>
      <c r="M289" s="260" t="s">
        <v>19</v>
      </c>
      <c r="N289" s="261" t="s">
        <v>43</v>
      </c>
      <c r="O289" s="78"/>
      <c r="P289" s="213">
        <f>O289*H289</f>
        <v>0</v>
      </c>
      <c r="Q289" s="213">
        <v>0.0015399999999999999</v>
      </c>
      <c r="R289" s="213">
        <f>Q289*H289</f>
        <v>0.0030799999999999998</v>
      </c>
      <c r="S289" s="213">
        <v>0</v>
      </c>
      <c r="T289" s="214">
        <f>S289*H289</f>
        <v>0</v>
      </c>
      <c r="AR289" s="16" t="s">
        <v>140</v>
      </c>
      <c r="AT289" s="16" t="s">
        <v>268</v>
      </c>
      <c r="AU289" s="16" t="s">
        <v>83</v>
      </c>
      <c r="AY289" s="16" t="s">
        <v>120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6" t="s">
        <v>80</v>
      </c>
      <c r="BK289" s="215">
        <f>ROUND(I289*H289,2)</f>
        <v>0</v>
      </c>
      <c r="BL289" s="16" t="s">
        <v>127</v>
      </c>
      <c r="BM289" s="16" t="s">
        <v>467</v>
      </c>
    </row>
    <row r="290" s="1" customFormat="1">
      <c r="B290" s="37"/>
      <c r="C290" s="38"/>
      <c r="D290" s="216" t="s">
        <v>129</v>
      </c>
      <c r="E290" s="38"/>
      <c r="F290" s="217" t="s">
        <v>466</v>
      </c>
      <c r="G290" s="38"/>
      <c r="H290" s="38"/>
      <c r="I290" s="129"/>
      <c r="J290" s="38"/>
      <c r="K290" s="38"/>
      <c r="L290" s="42"/>
      <c r="M290" s="218"/>
      <c r="N290" s="78"/>
      <c r="O290" s="78"/>
      <c r="P290" s="78"/>
      <c r="Q290" s="78"/>
      <c r="R290" s="78"/>
      <c r="S290" s="78"/>
      <c r="T290" s="79"/>
      <c r="AT290" s="16" t="s">
        <v>129</v>
      </c>
      <c r="AU290" s="16" t="s">
        <v>83</v>
      </c>
    </row>
    <row r="291" s="11" customFormat="1">
      <c r="B291" s="220"/>
      <c r="C291" s="221"/>
      <c r="D291" s="216" t="s">
        <v>133</v>
      </c>
      <c r="E291" s="222" t="s">
        <v>19</v>
      </c>
      <c r="F291" s="223" t="s">
        <v>83</v>
      </c>
      <c r="G291" s="221"/>
      <c r="H291" s="224">
        <v>2</v>
      </c>
      <c r="I291" s="225"/>
      <c r="J291" s="221"/>
      <c r="K291" s="221"/>
      <c r="L291" s="226"/>
      <c r="M291" s="227"/>
      <c r="N291" s="228"/>
      <c r="O291" s="228"/>
      <c r="P291" s="228"/>
      <c r="Q291" s="228"/>
      <c r="R291" s="228"/>
      <c r="S291" s="228"/>
      <c r="T291" s="229"/>
      <c r="AT291" s="230" t="s">
        <v>133</v>
      </c>
      <c r="AU291" s="230" t="s">
        <v>83</v>
      </c>
      <c r="AV291" s="11" t="s">
        <v>83</v>
      </c>
      <c r="AW291" s="11" t="s">
        <v>33</v>
      </c>
      <c r="AX291" s="11" t="s">
        <v>80</v>
      </c>
      <c r="AY291" s="230" t="s">
        <v>120</v>
      </c>
    </row>
    <row r="292" s="1" customFormat="1" ht="16.5" customHeight="1">
      <c r="B292" s="37"/>
      <c r="C292" s="252" t="s">
        <v>468</v>
      </c>
      <c r="D292" s="252" t="s">
        <v>268</v>
      </c>
      <c r="E292" s="253" t="s">
        <v>469</v>
      </c>
      <c r="F292" s="254" t="s">
        <v>470</v>
      </c>
      <c r="G292" s="255" t="s">
        <v>425</v>
      </c>
      <c r="H292" s="256">
        <v>5</v>
      </c>
      <c r="I292" s="257"/>
      <c r="J292" s="258">
        <f>ROUND(I292*H292,2)</f>
        <v>0</v>
      </c>
      <c r="K292" s="254" t="s">
        <v>19</v>
      </c>
      <c r="L292" s="259"/>
      <c r="M292" s="260" t="s">
        <v>19</v>
      </c>
      <c r="N292" s="261" t="s">
        <v>43</v>
      </c>
      <c r="O292" s="78"/>
      <c r="P292" s="213">
        <f>O292*H292</f>
        <v>0</v>
      </c>
      <c r="Q292" s="213">
        <v>0.00058</v>
      </c>
      <c r="R292" s="213">
        <f>Q292*H292</f>
        <v>0.0028999999999999998</v>
      </c>
      <c r="S292" s="213">
        <v>0</v>
      </c>
      <c r="T292" s="214">
        <f>S292*H292</f>
        <v>0</v>
      </c>
      <c r="AR292" s="16" t="s">
        <v>140</v>
      </c>
      <c r="AT292" s="16" t="s">
        <v>268</v>
      </c>
      <c r="AU292" s="16" t="s">
        <v>83</v>
      </c>
      <c r="AY292" s="16" t="s">
        <v>120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6" t="s">
        <v>80</v>
      </c>
      <c r="BK292" s="215">
        <f>ROUND(I292*H292,2)</f>
        <v>0</v>
      </c>
      <c r="BL292" s="16" t="s">
        <v>127</v>
      </c>
      <c r="BM292" s="16" t="s">
        <v>471</v>
      </c>
    </row>
    <row r="293" s="1" customFormat="1">
      <c r="B293" s="37"/>
      <c r="C293" s="38"/>
      <c r="D293" s="216" t="s">
        <v>129</v>
      </c>
      <c r="E293" s="38"/>
      <c r="F293" s="217" t="s">
        <v>470</v>
      </c>
      <c r="G293" s="38"/>
      <c r="H293" s="38"/>
      <c r="I293" s="129"/>
      <c r="J293" s="38"/>
      <c r="K293" s="38"/>
      <c r="L293" s="42"/>
      <c r="M293" s="218"/>
      <c r="N293" s="78"/>
      <c r="O293" s="78"/>
      <c r="P293" s="78"/>
      <c r="Q293" s="78"/>
      <c r="R293" s="78"/>
      <c r="S293" s="78"/>
      <c r="T293" s="79"/>
      <c r="AT293" s="16" t="s">
        <v>129</v>
      </c>
      <c r="AU293" s="16" t="s">
        <v>83</v>
      </c>
    </row>
    <row r="294" s="1" customFormat="1">
      <c r="B294" s="37"/>
      <c r="C294" s="38"/>
      <c r="D294" s="216" t="s">
        <v>131</v>
      </c>
      <c r="E294" s="38"/>
      <c r="F294" s="219" t="s">
        <v>472</v>
      </c>
      <c r="G294" s="38"/>
      <c r="H294" s="38"/>
      <c r="I294" s="129"/>
      <c r="J294" s="38"/>
      <c r="K294" s="38"/>
      <c r="L294" s="42"/>
      <c r="M294" s="218"/>
      <c r="N294" s="78"/>
      <c r="O294" s="78"/>
      <c r="P294" s="78"/>
      <c r="Q294" s="78"/>
      <c r="R294" s="78"/>
      <c r="S294" s="78"/>
      <c r="T294" s="79"/>
      <c r="AT294" s="16" t="s">
        <v>131</v>
      </c>
      <c r="AU294" s="16" t="s">
        <v>83</v>
      </c>
    </row>
    <row r="295" s="11" customFormat="1">
      <c r="B295" s="220"/>
      <c r="C295" s="221"/>
      <c r="D295" s="216" t="s">
        <v>133</v>
      </c>
      <c r="E295" s="222" t="s">
        <v>19</v>
      </c>
      <c r="F295" s="223" t="s">
        <v>152</v>
      </c>
      <c r="G295" s="221"/>
      <c r="H295" s="224">
        <v>5</v>
      </c>
      <c r="I295" s="225"/>
      <c r="J295" s="221"/>
      <c r="K295" s="221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133</v>
      </c>
      <c r="AU295" s="230" t="s">
        <v>83</v>
      </c>
      <c r="AV295" s="11" t="s">
        <v>83</v>
      </c>
      <c r="AW295" s="11" t="s">
        <v>33</v>
      </c>
      <c r="AX295" s="11" t="s">
        <v>80</v>
      </c>
      <c r="AY295" s="230" t="s">
        <v>120</v>
      </c>
    </row>
    <row r="296" s="1" customFormat="1" ht="16.5" customHeight="1">
      <c r="B296" s="37"/>
      <c r="C296" s="252" t="s">
        <v>473</v>
      </c>
      <c r="D296" s="252" t="s">
        <v>268</v>
      </c>
      <c r="E296" s="253" t="s">
        <v>474</v>
      </c>
      <c r="F296" s="254" t="s">
        <v>475</v>
      </c>
      <c r="G296" s="255" t="s">
        <v>425</v>
      </c>
      <c r="H296" s="256">
        <v>5</v>
      </c>
      <c r="I296" s="257"/>
      <c r="J296" s="258">
        <f>ROUND(I296*H296,2)</f>
        <v>0</v>
      </c>
      <c r="K296" s="254" t="s">
        <v>137</v>
      </c>
      <c r="L296" s="259"/>
      <c r="M296" s="260" t="s">
        <v>19</v>
      </c>
      <c r="N296" s="261" t="s">
        <v>43</v>
      </c>
      <c r="O296" s="78"/>
      <c r="P296" s="213">
        <f>O296*H296</f>
        <v>0</v>
      </c>
      <c r="Q296" s="213">
        <v>0.00079000000000000001</v>
      </c>
      <c r="R296" s="213">
        <f>Q296*H296</f>
        <v>0.0039500000000000004</v>
      </c>
      <c r="S296" s="213">
        <v>0</v>
      </c>
      <c r="T296" s="214">
        <f>S296*H296</f>
        <v>0</v>
      </c>
      <c r="AR296" s="16" t="s">
        <v>140</v>
      </c>
      <c r="AT296" s="16" t="s">
        <v>268</v>
      </c>
      <c r="AU296" s="16" t="s">
        <v>83</v>
      </c>
      <c r="AY296" s="16" t="s">
        <v>120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6" t="s">
        <v>80</v>
      </c>
      <c r="BK296" s="215">
        <f>ROUND(I296*H296,2)</f>
        <v>0</v>
      </c>
      <c r="BL296" s="16" t="s">
        <v>127</v>
      </c>
      <c r="BM296" s="16" t="s">
        <v>476</v>
      </c>
    </row>
    <row r="297" s="1" customFormat="1">
      <c r="B297" s="37"/>
      <c r="C297" s="38"/>
      <c r="D297" s="216" t="s">
        <v>129</v>
      </c>
      <c r="E297" s="38"/>
      <c r="F297" s="217" t="s">
        <v>475</v>
      </c>
      <c r="G297" s="38"/>
      <c r="H297" s="38"/>
      <c r="I297" s="129"/>
      <c r="J297" s="38"/>
      <c r="K297" s="38"/>
      <c r="L297" s="42"/>
      <c r="M297" s="218"/>
      <c r="N297" s="78"/>
      <c r="O297" s="78"/>
      <c r="P297" s="78"/>
      <c r="Q297" s="78"/>
      <c r="R297" s="78"/>
      <c r="S297" s="78"/>
      <c r="T297" s="79"/>
      <c r="AT297" s="16" t="s">
        <v>129</v>
      </c>
      <c r="AU297" s="16" t="s">
        <v>83</v>
      </c>
    </row>
    <row r="298" s="11" customFormat="1">
      <c r="B298" s="220"/>
      <c r="C298" s="221"/>
      <c r="D298" s="216" t="s">
        <v>133</v>
      </c>
      <c r="E298" s="222" t="s">
        <v>19</v>
      </c>
      <c r="F298" s="223" t="s">
        <v>152</v>
      </c>
      <c r="G298" s="221"/>
      <c r="H298" s="224">
        <v>5</v>
      </c>
      <c r="I298" s="225"/>
      <c r="J298" s="221"/>
      <c r="K298" s="221"/>
      <c r="L298" s="226"/>
      <c r="M298" s="227"/>
      <c r="N298" s="228"/>
      <c r="O298" s="228"/>
      <c r="P298" s="228"/>
      <c r="Q298" s="228"/>
      <c r="R298" s="228"/>
      <c r="S298" s="228"/>
      <c r="T298" s="229"/>
      <c r="AT298" s="230" t="s">
        <v>133</v>
      </c>
      <c r="AU298" s="230" t="s">
        <v>83</v>
      </c>
      <c r="AV298" s="11" t="s">
        <v>83</v>
      </c>
      <c r="AW298" s="11" t="s">
        <v>33</v>
      </c>
      <c r="AX298" s="11" t="s">
        <v>80</v>
      </c>
      <c r="AY298" s="230" t="s">
        <v>120</v>
      </c>
    </row>
    <row r="299" s="1" customFormat="1" ht="16.5" customHeight="1">
      <c r="B299" s="37"/>
      <c r="C299" s="252" t="s">
        <v>477</v>
      </c>
      <c r="D299" s="252" t="s">
        <v>268</v>
      </c>
      <c r="E299" s="253" t="s">
        <v>478</v>
      </c>
      <c r="F299" s="254" t="s">
        <v>479</v>
      </c>
      <c r="G299" s="255" t="s">
        <v>425</v>
      </c>
      <c r="H299" s="256">
        <v>5</v>
      </c>
      <c r="I299" s="257"/>
      <c r="J299" s="258">
        <f>ROUND(I299*H299,2)</f>
        <v>0</v>
      </c>
      <c r="K299" s="254" t="s">
        <v>137</v>
      </c>
      <c r="L299" s="259"/>
      <c r="M299" s="260" t="s">
        <v>19</v>
      </c>
      <c r="N299" s="261" t="s">
        <v>43</v>
      </c>
      <c r="O299" s="78"/>
      <c r="P299" s="213">
        <f>O299*H299</f>
        <v>0</v>
      </c>
      <c r="Q299" s="213">
        <v>0.00165</v>
      </c>
      <c r="R299" s="213">
        <f>Q299*H299</f>
        <v>0.0082500000000000004</v>
      </c>
      <c r="S299" s="213">
        <v>0</v>
      </c>
      <c r="T299" s="214">
        <f>S299*H299</f>
        <v>0</v>
      </c>
      <c r="AR299" s="16" t="s">
        <v>140</v>
      </c>
      <c r="AT299" s="16" t="s">
        <v>268</v>
      </c>
      <c r="AU299" s="16" t="s">
        <v>83</v>
      </c>
      <c r="AY299" s="16" t="s">
        <v>120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6" t="s">
        <v>80</v>
      </c>
      <c r="BK299" s="215">
        <f>ROUND(I299*H299,2)</f>
        <v>0</v>
      </c>
      <c r="BL299" s="16" t="s">
        <v>127</v>
      </c>
      <c r="BM299" s="16" t="s">
        <v>480</v>
      </c>
    </row>
    <row r="300" s="1" customFormat="1">
      <c r="B300" s="37"/>
      <c r="C300" s="38"/>
      <c r="D300" s="216" t="s">
        <v>129</v>
      </c>
      <c r="E300" s="38"/>
      <c r="F300" s="217" t="s">
        <v>479</v>
      </c>
      <c r="G300" s="38"/>
      <c r="H300" s="38"/>
      <c r="I300" s="129"/>
      <c r="J300" s="38"/>
      <c r="K300" s="38"/>
      <c r="L300" s="42"/>
      <c r="M300" s="218"/>
      <c r="N300" s="78"/>
      <c r="O300" s="78"/>
      <c r="P300" s="78"/>
      <c r="Q300" s="78"/>
      <c r="R300" s="78"/>
      <c r="S300" s="78"/>
      <c r="T300" s="79"/>
      <c r="AT300" s="16" t="s">
        <v>129</v>
      </c>
      <c r="AU300" s="16" t="s">
        <v>83</v>
      </c>
    </row>
    <row r="301" s="11" customFormat="1">
      <c r="B301" s="220"/>
      <c r="C301" s="221"/>
      <c r="D301" s="216" t="s">
        <v>133</v>
      </c>
      <c r="E301" s="222" t="s">
        <v>19</v>
      </c>
      <c r="F301" s="223" t="s">
        <v>152</v>
      </c>
      <c r="G301" s="221"/>
      <c r="H301" s="224">
        <v>5</v>
      </c>
      <c r="I301" s="225"/>
      <c r="J301" s="221"/>
      <c r="K301" s="221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133</v>
      </c>
      <c r="AU301" s="230" t="s">
        <v>83</v>
      </c>
      <c r="AV301" s="11" t="s">
        <v>83</v>
      </c>
      <c r="AW301" s="11" t="s">
        <v>33</v>
      </c>
      <c r="AX301" s="11" t="s">
        <v>80</v>
      </c>
      <c r="AY301" s="230" t="s">
        <v>120</v>
      </c>
    </row>
    <row r="302" s="1" customFormat="1" ht="16.5" customHeight="1">
      <c r="B302" s="37"/>
      <c r="C302" s="252" t="s">
        <v>481</v>
      </c>
      <c r="D302" s="252" t="s">
        <v>268</v>
      </c>
      <c r="E302" s="253" t="s">
        <v>482</v>
      </c>
      <c r="F302" s="254" t="s">
        <v>483</v>
      </c>
      <c r="G302" s="255" t="s">
        <v>425</v>
      </c>
      <c r="H302" s="256">
        <v>5</v>
      </c>
      <c r="I302" s="257"/>
      <c r="J302" s="258">
        <f>ROUND(I302*H302,2)</f>
        <v>0</v>
      </c>
      <c r="K302" s="254" t="s">
        <v>137</v>
      </c>
      <c r="L302" s="259"/>
      <c r="M302" s="260" t="s">
        <v>19</v>
      </c>
      <c r="N302" s="261" t="s">
        <v>43</v>
      </c>
      <c r="O302" s="78"/>
      <c r="P302" s="213">
        <f>O302*H302</f>
        <v>0</v>
      </c>
      <c r="Q302" s="213">
        <v>0.0030500000000000002</v>
      </c>
      <c r="R302" s="213">
        <f>Q302*H302</f>
        <v>0.015250000000000001</v>
      </c>
      <c r="S302" s="213">
        <v>0</v>
      </c>
      <c r="T302" s="214">
        <f>S302*H302</f>
        <v>0</v>
      </c>
      <c r="AR302" s="16" t="s">
        <v>140</v>
      </c>
      <c r="AT302" s="16" t="s">
        <v>268</v>
      </c>
      <c r="AU302" s="16" t="s">
        <v>83</v>
      </c>
      <c r="AY302" s="16" t="s">
        <v>120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6" t="s">
        <v>80</v>
      </c>
      <c r="BK302" s="215">
        <f>ROUND(I302*H302,2)</f>
        <v>0</v>
      </c>
      <c r="BL302" s="16" t="s">
        <v>127</v>
      </c>
      <c r="BM302" s="16" t="s">
        <v>484</v>
      </c>
    </row>
    <row r="303" s="1" customFormat="1">
      <c r="B303" s="37"/>
      <c r="C303" s="38"/>
      <c r="D303" s="216" t="s">
        <v>129</v>
      </c>
      <c r="E303" s="38"/>
      <c r="F303" s="217" t="s">
        <v>483</v>
      </c>
      <c r="G303" s="38"/>
      <c r="H303" s="38"/>
      <c r="I303" s="129"/>
      <c r="J303" s="38"/>
      <c r="K303" s="38"/>
      <c r="L303" s="42"/>
      <c r="M303" s="218"/>
      <c r="N303" s="78"/>
      <c r="O303" s="78"/>
      <c r="P303" s="78"/>
      <c r="Q303" s="78"/>
      <c r="R303" s="78"/>
      <c r="S303" s="78"/>
      <c r="T303" s="79"/>
      <c r="AT303" s="16" t="s">
        <v>129</v>
      </c>
      <c r="AU303" s="16" t="s">
        <v>83</v>
      </c>
    </row>
    <row r="304" s="11" customFormat="1">
      <c r="B304" s="220"/>
      <c r="C304" s="221"/>
      <c r="D304" s="216" t="s">
        <v>133</v>
      </c>
      <c r="E304" s="222" t="s">
        <v>19</v>
      </c>
      <c r="F304" s="223" t="s">
        <v>152</v>
      </c>
      <c r="G304" s="221"/>
      <c r="H304" s="224">
        <v>5</v>
      </c>
      <c r="I304" s="225"/>
      <c r="J304" s="221"/>
      <c r="K304" s="221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133</v>
      </c>
      <c r="AU304" s="230" t="s">
        <v>83</v>
      </c>
      <c r="AV304" s="11" t="s">
        <v>83</v>
      </c>
      <c r="AW304" s="11" t="s">
        <v>33</v>
      </c>
      <c r="AX304" s="11" t="s">
        <v>80</v>
      </c>
      <c r="AY304" s="230" t="s">
        <v>120</v>
      </c>
    </row>
    <row r="305" s="1" customFormat="1" ht="16.5" customHeight="1">
      <c r="B305" s="37"/>
      <c r="C305" s="204" t="s">
        <v>485</v>
      </c>
      <c r="D305" s="204" t="s">
        <v>122</v>
      </c>
      <c r="E305" s="205" t="s">
        <v>486</v>
      </c>
      <c r="F305" s="206" t="s">
        <v>487</v>
      </c>
      <c r="G305" s="207" t="s">
        <v>425</v>
      </c>
      <c r="H305" s="208">
        <v>5</v>
      </c>
      <c r="I305" s="209"/>
      <c r="J305" s="210">
        <f>ROUND(I305*H305,2)</f>
        <v>0</v>
      </c>
      <c r="K305" s="206" t="s">
        <v>137</v>
      </c>
      <c r="L305" s="42"/>
      <c r="M305" s="211" t="s">
        <v>19</v>
      </c>
      <c r="N305" s="212" t="s">
        <v>43</v>
      </c>
      <c r="O305" s="78"/>
      <c r="P305" s="213">
        <f>O305*H305</f>
        <v>0</v>
      </c>
      <c r="Q305" s="213">
        <v>0.34089999999999998</v>
      </c>
      <c r="R305" s="213">
        <f>Q305*H305</f>
        <v>1.7044999999999999</v>
      </c>
      <c r="S305" s="213">
        <v>0</v>
      </c>
      <c r="T305" s="214">
        <f>S305*H305</f>
        <v>0</v>
      </c>
      <c r="AR305" s="16" t="s">
        <v>127</v>
      </c>
      <c r="AT305" s="16" t="s">
        <v>122</v>
      </c>
      <c r="AU305" s="16" t="s">
        <v>83</v>
      </c>
      <c r="AY305" s="16" t="s">
        <v>120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6" t="s">
        <v>80</v>
      </c>
      <c r="BK305" s="215">
        <f>ROUND(I305*H305,2)</f>
        <v>0</v>
      </c>
      <c r="BL305" s="16" t="s">
        <v>127</v>
      </c>
      <c r="BM305" s="16" t="s">
        <v>488</v>
      </c>
    </row>
    <row r="306" s="1" customFormat="1">
      <c r="B306" s="37"/>
      <c r="C306" s="38"/>
      <c r="D306" s="216" t="s">
        <v>129</v>
      </c>
      <c r="E306" s="38"/>
      <c r="F306" s="217" t="s">
        <v>487</v>
      </c>
      <c r="G306" s="38"/>
      <c r="H306" s="38"/>
      <c r="I306" s="129"/>
      <c r="J306" s="38"/>
      <c r="K306" s="38"/>
      <c r="L306" s="42"/>
      <c r="M306" s="218"/>
      <c r="N306" s="78"/>
      <c r="O306" s="78"/>
      <c r="P306" s="78"/>
      <c r="Q306" s="78"/>
      <c r="R306" s="78"/>
      <c r="S306" s="78"/>
      <c r="T306" s="79"/>
      <c r="AT306" s="16" t="s">
        <v>129</v>
      </c>
      <c r="AU306" s="16" t="s">
        <v>83</v>
      </c>
    </row>
    <row r="307" s="1" customFormat="1">
      <c r="B307" s="37"/>
      <c r="C307" s="38"/>
      <c r="D307" s="216" t="s">
        <v>131</v>
      </c>
      <c r="E307" s="38"/>
      <c r="F307" s="219" t="s">
        <v>489</v>
      </c>
      <c r="G307" s="38"/>
      <c r="H307" s="38"/>
      <c r="I307" s="129"/>
      <c r="J307" s="38"/>
      <c r="K307" s="38"/>
      <c r="L307" s="42"/>
      <c r="M307" s="218"/>
      <c r="N307" s="78"/>
      <c r="O307" s="78"/>
      <c r="P307" s="78"/>
      <c r="Q307" s="78"/>
      <c r="R307" s="78"/>
      <c r="S307" s="78"/>
      <c r="T307" s="79"/>
      <c r="AT307" s="16" t="s">
        <v>131</v>
      </c>
      <c r="AU307" s="16" t="s">
        <v>83</v>
      </c>
    </row>
    <row r="308" s="11" customFormat="1">
      <c r="B308" s="220"/>
      <c r="C308" s="221"/>
      <c r="D308" s="216" t="s">
        <v>133</v>
      </c>
      <c r="E308" s="222" t="s">
        <v>19</v>
      </c>
      <c r="F308" s="223" t="s">
        <v>152</v>
      </c>
      <c r="G308" s="221"/>
      <c r="H308" s="224">
        <v>5</v>
      </c>
      <c r="I308" s="225"/>
      <c r="J308" s="221"/>
      <c r="K308" s="221"/>
      <c r="L308" s="226"/>
      <c r="M308" s="227"/>
      <c r="N308" s="228"/>
      <c r="O308" s="228"/>
      <c r="P308" s="228"/>
      <c r="Q308" s="228"/>
      <c r="R308" s="228"/>
      <c r="S308" s="228"/>
      <c r="T308" s="229"/>
      <c r="AT308" s="230" t="s">
        <v>133</v>
      </c>
      <c r="AU308" s="230" t="s">
        <v>83</v>
      </c>
      <c r="AV308" s="11" t="s">
        <v>83</v>
      </c>
      <c r="AW308" s="11" t="s">
        <v>33</v>
      </c>
      <c r="AX308" s="11" t="s">
        <v>72</v>
      </c>
      <c r="AY308" s="230" t="s">
        <v>120</v>
      </c>
    </row>
    <row r="309" s="1" customFormat="1" ht="16.5" customHeight="1">
      <c r="B309" s="37"/>
      <c r="C309" s="204" t="s">
        <v>490</v>
      </c>
      <c r="D309" s="204" t="s">
        <v>122</v>
      </c>
      <c r="E309" s="205" t="s">
        <v>491</v>
      </c>
      <c r="F309" s="206" t="s">
        <v>492</v>
      </c>
      <c r="G309" s="207" t="s">
        <v>425</v>
      </c>
      <c r="H309" s="208">
        <v>15</v>
      </c>
      <c r="I309" s="209"/>
      <c r="J309" s="210">
        <f>ROUND(I309*H309,2)</f>
        <v>0</v>
      </c>
      <c r="K309" s="206" t="s">
        <v>126</v>
      </c>
      <c r="L309" s="42"/>
      <c r="M309" s="211" t="s">
        <v>19</v>
      </c>
      <c r="N309" s="212" t="s">
        <v>43</v>
      </c>
      <c r="O309" s="78"/>
      <c r="P309" s="213">
        <f>O309*H309</f>
        <v>0</v>
      </c>
      <c r="Q309" s="213">
        <v>0.0046800000000000001</v>
      </c>
      <c r="R309" s="213">
        <f>Q309*H309</f>
        <v>0.070199999999999999</v>
      </c>
      <c r="S309" s="213">
        <v>0</v>
      </c>
      <c r="T309" s="214">
        <f>S309*H309</f>
        <v>0</v>
      </c>
      <c r="AR309" s="16" t="s">
        <v>127</v>
      </c>
      <c r="AT309" s="16" t="s">
        <v>122</v>
      </c>
      <c r="AU309" s="16" t="s">
        <v>83</v>
      </c>
      <c r="AY309" s="16" t="s">
        <v>120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16" t="s">
        <v>80</v>
      </c>
      <c r="BK309" s="215">
        <f>ROUND(I309*H309,2)</f>
        <v>0</v>
      </c>
      <c r="BL309" s="16" t="s">
        <v>127</v>
      </c>
      <c r="BM309" s="16" t="s">
        <v>493</v>
      </c>
    </row>
    <row r="310" s="1" customFormat="1">
      <c r="B310" s="37"/>
      <c r="C310" s="38"/>
      <c r="D310" s="216" t="s">
        <v>129</v>
      </c>
      <c r="E310" s="38"/>
      <c r="F310" s="217" t="s">
        <v>494</v>
      </c>
      <c r="G310" s="38"/>
      <c r="H310" s="38"/>
      <c r="I310" s="129"/>
      <c r="J310" s="38"/>
      <c r="K310" s="38"/>
      <c r="L310" s="42"/>
      <c r="M310" s="218"/>
      <c r="N310" s="78"/>
      <c r="O310" s="78"/>
      <c r="P310" s="78"/>
      <c r="Q310" s="78"/>
      <c r="R310" s="78"/>
      <c r="S310" s="78"/>
      <c r="T310" s="79"/>
      <c r="AT310" s="16" t="s">
        <v>129</v>
      </c>
      <c r="AU310" s="16" t="s">
        <v>83</v>
      </c>
    </row>
    <row r="311" s="11" customFormat="1">
      <c r="B311" s="220"/>
      <c r="C311" s="221"/>
      <c r="D311" s="216" t="s">
        <v>133</v>
      </c>
      <c r="E311" s="222" t="s">
        <v>19</v>
      </c>
      <c r="F311" s="223" t="s">
        <v>495</v>
      </c>
      <c r="G311" s="221"/>
      <c r="H311" s="224">
        <v>15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133</v>
      </c>
      <c r="AU311" s="230" t="s">
        <v>83</v>
      </c>
      <c r="AV311" s="11" t="s">
        <v>83</v>
      </c>
      <c r="AW311" s="11" t="s">
        <v>33</v>
      </c>
      <c r="AX311" s="11" t="s">
        <v>80</v>
      </c>
      <c r="AY311" s="230" t="s">
        <v>120</v>
      </c>
    </row>
    <row r="312" s="1" customFormat="1" ht="16.5" customHeight="1">
      <c r="B312" s="37"/>
      <c r="C312" s="252" t="s">
        <v>496</v>
      </c>
      <c r="D312" s="252" t="s">
        <v>268</v>
      </c>
      <c r="E312" s="253" t="s">
        <v>497</v>
      </c>
      <c r="F312" s="254" t="s">
        <v>498</v>
      </c>
      <c r="G312" s="255" t="s">
        <v>425</v>
      </c>
      <c r="H312" s="256">
        <v>5</v>
      </c>
      <c r="I312" s="257"/>
      <c r="J312" s="258">
        <f>ROUND(I312*H312,2)</f>
        <v>0</v>
      </c>
      <c r="K312" s="254" t="s">
        <v>137</v>
      </c>
      <c r="L312" s="259"/>
      <c r="M312" s="260" t="s">
        <v>19</v>
      </c>
      <c r="N312" s="261" t="s">
        <v>43</v>
      </c>
      <c r="O312" s="78"/>
      <c r="P312" s="213">
        <f>O312*H312</f>
        <v>0</v>
      </c>
      <c r="Q312" s="213">
        <v>0.071999999999999995</v>
      </c>
      <c r="R312" s="213">
        <f>Q312*H312</f>
        <v>0.35999999999999999</v>
      </c>
      <c r="S312" s="213">
        <v>0</v>
      </c>
      <c r="T312" s="214">
        <f>S312*H312</f>
        <v>0</v>
      </c>
      <c r="AR312" s="16" t="s">
        <v>140</v>
      </c>
      <c r="AT312" s="16" t="s">
        <v>268</v>
      </c>
      <c r="AU312" s="16" t="s">
        <v>83</v>
      </c>
      <c r="AY312" s="16" t="s">
        <v>120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16" t="s">
        <v>80</v>
      </c>
      <c r="BK312" s="215">
        <f>ROUND(I312*H312,2)</f>
        <v>0</v>
      </c>
      <c r="BL312" s="16" t="s">
        <v>127</v>
      </c>
      <c r="BM312" s="16" t="s">
        <v>499</v>
      </c>
    </row>
    <row r="313" s="1" customFormat="1">
      <c r="B313" s="37"/>
      <c r="C313" s="38"/>
      <c r="D313" s="216" t="s">
        <v>129</v>
      </c>
      <c r="E313" s="38"/>
      <c r="F313" s="217" t="s">
        <v>498</v>
      </c>
      <c r="G313" s="38"/>
      <c r="H313" s="38"/>
      <c r="I313" s="129"/>
      <c r="J313" s="38"/>
      <c r="K313" s="38"/>
      <c r="L313" s="42"/>
      <c r="M313" s="218"/>
      <c r="N313" s="78"/>
      <c r="O313" s="78"/>
      <c r="P313" s="78"/>
      <c r="Q313" s="78"/>
      <c r="R313" s="78"/>
      <c r="S313" s="78"/>
      <c r="T313" s="79"/>
      <c r="AT313" s="16" t="s">
        <v>129</v>
      </c>
      <c r="AU313" s="16" t="s">
        <v>83</v>
      </c>
    </row>
    <row r="314" s="11" customFormat="1">
      <c r="B314" s="220"/>
      <c r="C314" s="221"/>
      <c r="D314" s="216" t="s">
        <v>133</v>
      </c>
      <c r="E314" s="222" t="s">
        <v>19</v>
      </c>
      <c r="F314" s="223" t="s">
        <v>152</v>
      </c>
      <c r="G314" s="221"/>
      <c r="H314" s="224">
        <v>5</v>
      </c>
      <c r="I314" s="225"/>
      <c r="J314" s="221"/>
      <c r="K314" s="221"/>
      <c r="L314" s="226"/>
      <c r="M314" s="227"/>
      <c r="N314" s="228"/>
      <c r="O314" s="228"/>
      <c r="P314" s="228"/>
      <c r="Q314" s="228"/>
      <c r="R314" s="228"/>
      <c r="S314" s="228"/>
      <c r="T314" s="229"/>
      <c r="AT314" s="230" t="s">
        <v>133</v>
      </c>
      <c r="AU314" s="230" t="s">
        <v>83</v>
      </c>
      <c r="AV314" s="11" t="s">
        <v>83</v>
      </c>
      <c r="AW314" s="11" t="s">
        <v>33</v>
      </c>
      <c r="AX314" s="11" t="s">
        <v>80</v>
      </c>
      <c r="AY314" s="230" t="s">
        <v>120</v>
      </c>
    </row>
    <row r="315" s="1" customFormat="1" ht="16.5" customHeight="1">
      <c r="B315" s="37"/>
      <c r="C315" s="252" t="s">
        <v>500</v>
      </c>
      <c r="D315" s="252" t="s">
        <v>268</v>
      </c>
      <c r="E315" s="253" t="s">
        <v>501</v>
      </c>
      <c r="F315" s="254" t="s">
        <v>502</v>
      </c>
      <c r="G315" s="255" t="s">
        <v>425</v>
      </c>
      <c r="H315" s="256">
        <v>5</v>
      </c>
      <c r="I315" s="257"/>
      <c r="J315" s="258">
        <f>ROUND(I315*H315,2)</f>
        <v>0</v>
      </c>
      <c r="K315" s="254" t="s">
        <v>126</v>
      </c>
      <c r="L315" s="259"/>
      <c r="M315" s="260" t="s">
        <v>19</v>
      </c>
      <c r="N315" s="261" t="s">
        <v>43</v>
      </c>
      <c r="O315" s="78"/>
      <c r="P315" s="213">
        <f>O315*H315</f>
        <v>0</v>
      </c>
      <c r="Q315" s="213">
        <v>0.111</v>
      </c>
      <c r="R315" s="213">
        <f>Q315*H315</f>
        <v>0.55500000000000005</v>
      </c>
      <c r="S315" s="213">
        <v>0</v>
      </c>
      <c r="T315" s="214">
        <f>S315*H315</f>
        <v>0</v>
      </c>
      <c r="AR315" s="16" t="s">
        <v>140</v>
      </c>
      <c r="AT315" s="16" t="s">
        <v>268</v>
      </c>
      <c r="AU315" s="16" t="s">
        <v>83</v>
      </c>
      <c r="AY315" s="16" t="s">
        <v>120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16" t="s">
        <v>80</v>
      </c>
      <c r="BK315" s="215">
        <f>ROUND(I315*H315,2)</f>
        <v>0</v>
      </c>
      <c r="BL315" s="16" t="s">
        <v>127</v>
      </c>
      <c r="BM315" s="16" t="s">
        <v>503</v>
      </c>
    </row>
    <row r="316" s="1" customFormat="1">
      <c r="B316" s="37"/>
      <c r="C316" s="38"/>
      <c r="D316" s="216" t="s">
        <v>129</v>
      </c>
      <c r="E316" s="38"/>
      <c r="F316" s="217" t="s">
        <v>504</v>
      </c>
      <c r="G316" s="38"/>
      <c r="H316" s="38"/>
      <c r="I316" s="129"/>
      <c r="J316" s="38"/>
      <c r="K316" s="38"/>
      <c r="L316" s="42"/>
      <c r="M316" s="218"/>
      <c r="N316" s="78"/>
      <c r="O316" s="78"/>
      <c r="P316" s="78"/>
      <c r="Q316" s="78"/>
      <c r="R316" s="78"/>
      <c r="S316" s="78"/>
      <c r="T316" s="79"/>
      <c r="AT316" s="16" t="s">
        <v>129</v>
      </c>
      <c r="AU316" s="16" t="s">
        <v>83</v>
      </c>
    </row>
    <row r="317" s="11" customFormat="1">
      <c r="B317" s="220"/>
      <c r="C317" s="221"/>
      <c r="D317" s="216" t="s">
        <v>133</v>
      </c>
      <c r="E317" s="222" t="s">
        <v>19</v>
      </c>
      <c r="F317" s="223" t="s">
        <v>152</v>
      </c>
      <c r="G317" s="221"/>
      <c r="H317" s="224">
        <v>5</v>
      </c>
      <c r="I317" s="225"/>
      <c r="J317" s="221"/>
      <c r="K317" s="221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133</v>
      </c>
      <c r="AU317" s="230" t="s">
        <v>83</v>
      </c>
      <c r="AV317" s="11" t="s">
        <v>83</v>
      </c>
      <c r="AW317" s="11" t="s">
        <v>33</v>
      </c>
      <c r="AX317" s="11" t="s">
        <v>80</v>
      </c>
      <c r="AY317" s="230" t="s">
        <v>120</v>
      </c>
    </row>
    <row r="318" s="1" customFormat="1" ht="16.5" customHeight="1">
      <c r="B318" s="37"/>
      <c r="C318" s="252" t="s">
        <v>505</v>
      </c>
      <c r="D318" s="252" t="s">
        <v>268</v>
      </c>
      <c r="E318" s="253" t="s">
        <v>506</v>
      </c>
      <c r="F318" s="254" t="s">
        <v>507</v>
      </c>
      <c r="G318" s="255" t="s">
        <v>425</v>
      </c>
      <c r="H318" s="256">
        <v>5</v>
      </c>
      <c r="I318" s="257"/>
      <c r="J318" s="258">
        <f>ROUND(I318*H318,2)</f>
        <v>0</v>
      </c>
      <c r="K318" s="254" t="s">
        <v>137</v>
      </c>
      <c r="L318" s="259"/>
      <c r="M318" s="260" t="s">
        <v>19</v>
      </c>
      <c r="N318" s="261" t="s">
        <v>43</v>
      </c>
      <c r="O318" s="78"/>
      <c r="P318" s="213">
        <f>O318*H318</f>
        <v>0</v>
      </c>
      <c r="Q318" s="213">
        <v>0.058000000000000003</v>
      </c>
      <c r="R318" s="213">
        <f>Q318*H318</f>
        <v>0.29000000000000004</v>
      </c>
      <c r="S318" s="213">
        <v>0</v>
      </c>
      <c r="T318" s="214">
        <f>S318*H318</f>
        <v>0</v>
      </c>
      <c r="AR318" s="16" t="s">
        <v>140</v>
      </c>
      <c r="AT318" s="16" t="s">
        <v>268</v>
      </c>
      <c r="AU318" s="16" t="s">
        <v>83</v>
      </c>
      <c r="AY318" s="16" t="s">
        <v>120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6" t="s">
        <v>80</v>
      </c>
      <c r="BK318" s="215">
        <f>ROUND(I318*H318,2)</f>
        <v>0</v>
      </c>
      <c r="BL318" s="16" t="s">
        <v>127</v>
      </c>
      <c r="BM318" s="16" t="s">
        <v>508</v>
      </c>
    </row>
    <row r="319" s="1" customFormat="1">
      <c r="B319" s="37"/>
      <c r="C319" s="38"/>
      <c r="D319" s="216" t="s">
        <v>129</v>
      </c>
      <c r="E319" s="38"/>
      <c r="F319" s="217" t="s">
        <v>507</v>
      </c>
      <c r="G319" s="38"/>
      <c r="H319" s="38"/>
      <c r="I319" s="129"/>
      <c r="J319" s="38"/>
      <c r="K319" s="38"/>
      <c r="L319" s="42"/>
      <c r="M319" s="218"/>
      <c r="N319" s="78"/>
      <c r="O319" s="78"/>
      <c r="P319" s="78"/>
      <c r="Q319" s="78"/>
      <c r="R319" s="78"/>
      <c r="S319" s="78"/>
      <c r="T319" s="79"/>
      <c r="AT319" s="16" t="s">
        <v>129</v>
      </c>
      <c r="AU319" s="16" t="s">
        <v>83</v>
      </c>
    </row>
    <row r="320" s="11" customFormat="1">
      <c r="B320" s="220"/>
      <c r="C320" s="221"/>
      <c r="D320" s="216" t="s">
        <v>133</v>
      </c>
      <c r="E320" s="222" t="s">
        <v>19</v>
      </c>
      <c r="F320" s="223" t="s">
        <v>152</v>
      </c>
      <c r="G320" s="221"/>
      <c r="H320" s="224">
        <v>5</v>
      </c>
      <c r="I320" s="225"/>
      <c r="J320" s="221"/>
      <c r="K320" s="221"/>
      <c r="L320" s="226"/>
      <c r="M320" s="227"/>
      <c r="N320" s="228"/>
      <c r="O320" s="228"/>
      <c r="P320" s="228"/>
      <c r="Q320" s="228"/>
      <c r="R320" s="228"/>
      <c r="S320" s="228"/>
      <c r="T320" s="229"/>
      <c r="AT320" s="230" t="s">
        <v>133</v>
      </c>
      <c r="AU320" s="230" t="s">
        <v>83</v>
      </c>
      <c r="AV320" s="11" t="s">
        <v>83</v>
      </c>
      <c r="AW320" s="11" t="s">
        <v>33</v>
      </c>
      <c r="AX320" s="11" t="s">
        <v>80</v>
      </c>
      <c r="AY320" s="230" t="s">
        <v>120</v>
      </c>
    </row>
    <row r="321" s="1" customFormat="1" ht="16.5" customHeight="1">
      <c r="B321" s="37"/>
      <c r="C321" s="252" t="s">
        <v>509</v>
      </c>
      <c r="D321" s="252" t="s">
        <v>268</v>
      </c>
      <c r="E321" s="253" t="s">
        <v>510</v>
      </c>
      <c r="F321" s="254" t="s">
        <v>511</v>
      </c>
      <c r="G321" s="255" t="s">
        <v>425</v>
      </c>
      <c r="H321" s="256">
        <v>5</v>
      </c>
      <c r="I321" s="257"/>
      <c r="J321" s="258">
        <f>ROUND(I321*H321,2)</f>
        <v>0</v>
      </c>
      <c r="K321" s="254" t="s">
        <v>137</v>
      </c>
      <c r="L321" s="259"/>
      <c r="M321" s="260" t="s">
        <v>19</v>
      </c>
      <c r="N321" s="261" t="s">
        <v>43</v>
      </c>
      <c r="O321" s="78"/>
      <c r="P321" s="213">
        <f>O321*H321</f>
        <v>0</v>
      </c>
      <c r="Q321" s="213">
        <v>0.040000000000000001</v>
      </c>
      <c r="R321" s="213">
        <f>Q321*H321</f>
        <v>0.20000000000000001</v>
      </c>
      <c r="S321" s="213">
        <v>0</v>
      </c>
      <c r="T321" s="214">
        <f>S321*H321</f>
        <v>0</v>
      </c>
      <c r="AR321" s="16" t="s">
        <v>140</v>
      </c>
      <c r="AT321" s="16" t="s">
        <v>268</v>
      </c>
      <c r="AU321" s="16" t="s">
        <v>83</v>
      </c>
      <c r="AY321" s="16" t="s">
        <v>120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6" t="s">
        <v>80</v>
      </c>
      <c r="BK321" s="215">
        <f>ROUND(I321*H321,2)</f>
        <v>0</v>
      </c>
      <c r="BL321" s="16" t="s">
        <v>127</v>
      </c>
      <c r="BM321" s="16" t="s">
        <v>512</v>
      </c>
    </row>
    <row r="322" s="1" customFormat="1">
      <c r="B322" s="37"/>
      <c r="C322" s="38"/>
      <c r="D322" s="216" t="s">
        <v>129</v>
      </c>
      <c r="E322" s="38"/>
      <c r="F322" s="217" t="s">
        <v>511</v>
      </c>
      <c r="G322" s="38"/>
      <c r="H322" s="38"/>
      <c r="I322" s="129"/>
      <c r="J322" s="38"/>
      <c r="K322" s="38"/>
      <c r="L322" s="42"/>
      <c r="M322" s="218"/>
      <c r="N322" s="78"/>
      <c r="O322" s="78"/>
      <c r="P322" s="78"/>
      <c r="Q322" s="78"/>
      <c r="R322" s="78"/>
      <c r="S322" s="78"/>
      <c r="T322" s="79"/>
      <c r="AT322" s="16" t="s">
        <v>129</v>
      </c>
      <c r="AU322" s="16" t="s">
        <v>83</v>
      </c>
    </row>
    <row r="323" s="11" customFormat="1">
      <c r="B323" s="220"/>
      <c r="C323" s="221"/>
      <c r="D323" s="216" t="s">
        <v>133</v>
      </c>
      <c r="E323" s="222" t="s">
        <v>19</v>
      </c>
      <c r="F323" s="223" t="s">
        <v>152</v>
      </c>
      <c r="G323" s="221"/>
      <c r="H323" s="224">
        <v>5</v>
      </c>
      <c r="I323" s="225"/>
      <c r="J323" s="221"/>
      <c r="K323" s="221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133</v>
      </c>
      <c r="AU323" s="230" t="s">
        <v>83</v>
      </c>
      <c r="AV323" s="11" t="s">
        <v>83</v>
      </c>
      <c r="AW323" s="11" t="s">
        <v>33</v>
      </c>
      <c r="AX323" s="11" t="s">
        <v>80</v>
      </c>
      <c r="AY323" s="230" t="s">
        <v>120</v>
      </c>
    </row>
    <row r="324" s="1" customFormat="1" ht="16.5" customHeight="1">
      <c r="B324" s="37"/>
      <c r="C324" s="252" t="s">
        <v>513</v>
      </c>
      <c r="D324" s="252" t="s">
        <v>268</v>
      </c>
      <c r="E324" s="253" t="s">
        <v>514</v>
      </c>
      <c r="F324" s="254" t="s">
        <v>515</v>
      </c>
      <c r="G324" s="255" t="s">
        <v>425</v>
      </c>
      <c r="H324" s="256">
        <v>5</v>
      </c>
      <c r="I324" s="257"/>
      <c r="J324" s="258">
        <f>ROUND(I324*H324,2)</f>
        <v>0</v>
      </c>
      <c r="K324" s="254" t="s">
        <v>137</v>
      </c>
      <c r="L324" s="259"/>
      <c r="M324" s="260" t="s">
        <v>19</v>
      </c>
      <c r="N324" s="261" t="s">
        <v>43</v>
      </c>
      <c r="O324" s="78"/>
      <c r="P324" s="213">
        <f>O324*H324</f>
        <v>0</v>
      </c>
      <c r="Q324" s="213">
        <v>0.080000000000000002</v>
      </c>
      <c r="R324" s="213">
        <f>Q324*H324</f>
        <v>0.40000000000000002</v>
      </c>
      <c r="S324" s="213">
        <v>0</v>
      </c>
      <c r="T324" s="214">
        <f>S324*H324</f>
        <v>0</v>
      </c>
      <c r="AR324" s="16" t="s">
        <v>140</v>
      </c>
      <c r="AT324" s="16" t="s">
        <v>268</v>
      </c>
      <c r="AU324" s="16" t="s">
        <v>83</v>
      </c>
      <c r="AY324" s="16" t="s">
        <v>120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6" t="s">
        <v>80</v>
      </c>
      <c r="BK324" s="215">
        <f>ROUND(I324*H324,2)</f>
        <v>0</v>
      </c>
      <c r="BL324" s="16" t="s">
        <v>127</v>
      </c>
      <c r="BM324" s="16" t="s">
        <v>516</v>
      </c>
    </row>
    <row r="325" s="1" customFormat="1">
      <c r="B325" s="37"/>
      <c r="C325" s="38"/>
      <c r="D325" s="216" t="s">
        <v>129</v>
      </c>
      <c r="E325" s="38"/>
      <c r="F325" s="217" t="s">
        <v>515</v>
      </c>
      <c r="G325" s="38"/>
      <c r="H325" s="38"/>
      <c r="I325" s="129"/>
      <c r="J325" s="38"/>
      <c r="K325" s="38"/>
      <c r="L325" s="42"/>
      <c r="M325" s="218"/>
      <c r="N325" s="78"/>
      <c r="O325" s="78"/>
      <c r="P325" s="78"/>
      <c r="Q325" s="78"/>
      <c r="R325" s="78"/>
      <c r="S325" s="78"/>
      <c r="T325" s="79"/>
      <c r="AT325" s="16" t="s">
        <v>129</v>
      </c>
      <c r="AU325" s="16" t="s">
        <v>83</v>
      </c>
    </row>
    <row r="326" s="11" customFormat="1">
      <c r="B326" s="220"/>
      <c r="C326" s="221"/>
      <c r="D326" s="216" t="s">
        <v>133</v>
      </c>
      <c r="E326" s="222" t="s">
        <v>19</v>
      </c>
      <c r="F326" s="223" t="s">
        <v>152</v>
      </c>
      <c r="G326" s="221"/>
      <c r="H326" s="224">
        <v>5</v>
      </c>
      <c r="I326" s="225"/>
      <c r="J326" s="221"/>
      <c r="K326" s="221"/>
      <c r="L326" s="226"/>
      <c r="M326" s="227"/>
      <c r="N326" s="228"/>
      <c r="O326" s="228"/>
      <c r="P326" s="228"/>
      <c r="Q326" s="228"/>
      <c r="R326" s="228"/>
      <c r="S326" s="228"/>
      <c r="T326" s="229"/>
      <c r="AT326" s="230" t="s">
        <v>133</v>
      </c>
      <c r="AU326" s="230" t="s">
        <v>83</v>
      </c>
      <c r="AV326" s="11" t="s">
        <v>83</v>
      </c>
      <c r="AW326" s="11" t="s">
        <v>33</v>
      </c>
      <c r="AX326" s="11" t="s">
        <v>80</v>
      </c>
      <c r="AY326" s="230" t="s">
        <v>120</v>
      </c>
    </row>
    <row r="327" s="1" customFormat="1" ht="16.5" customHeight="1">
      <c r="B327" s="37"/>
      <c r="C327" s="252" t="s">
        <v>517</v>
      </c>
      <c r="D327" s="252" t="s">
        <v>268</v>
      </c>
      <c r="E327" s="253" t="s">
        <v>518</v>
      </c>
      <c r="F327" s="254" t="s">
        <v>519</v>
      </c>
      <c r="G327" s="255" t="s">
        <v>425</v>
      </c>
      <c r="H327" s="256">
        <v>5</v>
      </c>
      <c r="I327" s="257"/>
      <c r="J327" s="258">
        <f>ROUND(I327*H327,2)</f>
        <v>0</v>
      </c>
      <c r="K327" s="254" t="s">
        <v>137</v>
      </c>
      <c r="L327" s="259"/>
      <c r="M327" s="260" t="s">
        <v>19</v>
      </c>
      <c r="N327" s="261" t="s">
        <v>43</v>
      </c>
      <c r="O327" s="78"/>
      <c r="P327" s="213">
        <f>O327*H327</f>
        <v>0</v>
      </c>
      <c r="Q327" s="213">
        <v>0.027</v>
      </c>
      <c r="R327" s="213">
        <f>Q327*H327</f>
        <v>0.13500000000000001</v>
      </c>
      <c r="S327" s="213">
        <v>0</v>
      </c>
      <c r="T327" s="214">
        <f>S327*H327</f>
        <v>0</v>
      </c>
      <c r="AR327" s="16" t="s">
        <v>140</v>
      </c>
      <c r="AT327" s="16" t="s">
        <v>268</v>
      </c>
      <c r="AU327" s="16" t="s">
        <v>83</v>
      </c>
      <c r="AY327" s="16" t="s">
        <v>120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16" t="s">
        <v>80</v>
      </c>
      <c r="BK327" s="215">
        <f>ROUND(I327*H327,2)</f>
        <v>0</v>
      </c>
      <c r="BL327" s="16" t="s">
        <v>127</v>
      </c>
      <c r="BM327" s="16" t="s">
        <v>520</v>
      </c>
    </row>
    <row r="328" s="1" customFormat="1">
      <c r="B328" s="37"/>
      <c r="C328" s="38"/>
      <c r="D328" s="216" t="s">
        <v>129</v>
      </c>
      <c r="E328" s="38"/>
      <c r="F328" s="217" t="s">
        <v>519</v>
      </c>
      <c r="G328" s="38"/>
      <c r="H328" s="38"/>
      <c r="I328" s="129"/>
      <c r="J328" s="38"/>
      <c r="K328" s="38"/>
      <c r="L328" s="42"/>
      <c r="M328" s="218"/>
      <c r="N328" s="78"/>
      <c r="O328" s="78"/>
      <c r="P328" s="78"/>
      <c r="Q328" s="78"/>
      <c r="R328" s="78"/>
      <c r="S328" s="78"/>
      <c r="T328" s="79"/>
      <c r="AT328" s="16" t="s">
        <v>129</v>
      </c>
      <c r="AU328" s="16" t="s">
        <v>83</v>
      </c>
    </row>
    <row r="329" s="11" customFormat="1">
      <c r="B329" s="220"/>
      <c r="C329" s="221"/>
      <c r="D329" s="216" t="s">
        <v>133</v>
      </c>
      <c r="E329" s="222" t="s">
        <v>19</v>
      </c>
      <c r="F329" s="223" t="s">
        <v>152</v>
      </c>
      <c r="G329" s="221"/>
      <c r="H329" s="224">
        <v>5</v>
      </c>
      <c r="I329" s="225"/>
      <c r="J329" s="221"/>
      <c r="K329" s="221"/>
      <c r="L329" s="226"/>
      <c r="M329" s="227"/>
      <c r="N329" s="228"/>
      <c r="O329" s="228"/>
      <c r="P329" s="228"/>
      <c r="Q329" s="228"/>
      <c r="R329" s="228"/>
      <c r="S329" s="228"/>
      <c r="T329" s="229"/>
      <c r="AT329" s="230" t="s">
        <v>133</v>
      </c>
      <c r="AU329" s="230" t="s">
        <v>83</v>
      </c>
      <c r="AV329" s="11" t="s">
        <v>83</v>
      </c>
      <c r="AW329" s="11" t="s">
        <v>33</v>
      </c>
      <c r="AX329" s="11" t="s">
        <v>80</v>
      </c>
      <c r="AY329" s="230" t="s">
        <v>120</v>
      </c>
    </row>
    <row r="330" s="1" customFormat="1" ht="16.5" customHeight="1">
      <c r="B330" s="37"/>
      <c r="C330" s="252" t="s">
        <v>521</v>
      </c>
      <c r="D330" s="252" t="s">
        <v>268</v>
      </c>
      <c r="E330" s="253" t="s">
        <v>522</v>
      </c>
      <c r="F330" s="254" t="s">
        <v>523</v>
      </c>
      <c r="G330" s="255" t="s">
        <v>425</v>
      </c>
      <c r="H330" s="256">
        <v>5</v>
      </c>
      <c r="I330" s="257"/>
      <c r="J330" s="258">
        <f>ROUND(I330*H330,2)</f>
        <v>0</v>
      </c>
      <c r="K330" s="254" t="s">
        <v>137</v>
      </c>
      <c r="L330" s="259"/>
      <c r="M330" s="260" t="s">
        <v>19</v>
      </c>
      <c r="N330" s="261" t="s">
        <v>43</v>
      </c>
      <c r="O330" s="78"/>
      <c r="P330" s="213">
        <f>O330*H330</f>
        <v>0</v>
      </c>
      <c r="Q330" s="213">
        <v>0.0030000000000000001</v>
      </c>
      <c r="R330" s="213">
        <f>Q330*H330</f>
        <v>0.014999999999999999</v>
      </c>
      <c r="S330" s="213">
        <v>0</v>
      </c>
      <c r="T330" s="214">
        <f>S330*H330</f>
        <v>0</v>
      </c>
      <c r="AR330" s="16" t="s">
        <v>140</v>
      </c>
      <c r="AT330" s="16" t="s">
        <v>268</v>
      </c>
      <c r="AU330" s="16" t="s">
        <v>83</v>
      </c>
      <c r="AY330" s="16" t="s">
        <v>120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16" t="s">
        <v>80</v>
      </c>
      <c r="BK330" s="215">
        <f>ROUND(I330*H330,2)</f>
        <v>0</v>
      </c>
      <c r="BL330" s="16" t="s">
        <v>127</v>
      </c>
      <c r="BM330" s="16" t="s">
        <v>524</v>
      </c>
    </row>
    <row r="331" s="1" customFormat="1">
      <c r="B331" s="37"/>
      <c r="C331" s="38"/>
      <c r="D331" s="216" t="s">
        <v>129</v>
      </c>
      <c r="E331" s="38"/>
      <c r="F331" s="217" t="s">
        <v>523</v>
      </c>
      <c r="G331" s="38"/>
      <c r="H331" s="38"/>
      <c r="I331" s="129"/>
      <c r="J331" s="38"/>
      <c r="K331" s="38"/>
      <c r="L331" s="42"/>
      <c r="M331" s="218"/>
      <c r="N331" s="78"/>
      <c r="O331" s="78"/>
      <c r="P331" s="78"/>
      <c r="Q331" s="78"/>
      <c r="R331" s="78"/>
      <c r="S331" s="78"/>
      <c r="T331" s="79"/>
      <c r="AT331" s="16" t="s">
        <v>129</v>
      </c>
      <c r="AU331" s="16" t="s">
        <v>83</v>
      </c>
    </row>
    <row r="332" s="11" customFormat="1">
      <c r="B332" s="220"/>
      <c r="C332" s="221"/>
      <c r="D332" s="216" t="s">
        <v>133</v>
      </c>
      <c r="E332" s="222" t="s">
        <v>19</v>
      </c>
      <c r="F332" s="223" t="s">
        <v>152</v>
      </c>
      <c r="G332" s="221"/>
      <c r="H332" s="224">
        <v>5</v>
      </c>
      <c r="I332" s="225"/>
      <c r="J332" s="221"/>
      <c r="K332" s="221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133</v>
      </c>
      <c r="AU332" s="230" t="s">
        <v>83</v>
      </c>
      <c r="AV332" s="11" t="s">
        <v>83</v>
      </c>
      <c r="AW332" s="11" t="s">
        <v>33</v>
      </c>
      <c r="AX332" s="11" t="s">
        <v>80</v>
      </c>
      <c r="AY332" s="230" t="s">
        <v>120</v>
      </c>
    </row>
    <row r="333" s="1" customFormat="1" ht="16.5" customHeight="1">
      <c r="B333" s="37"/>
      <c r="C333" s="252" t="s">
        <v>525</v>
      </c>
      <c r="D333" s="252" t="s">
        <v>268</v>
      </c>
      <c r="E333" s="253" t="s">
        <v>526</v>
      </c>
      <c r="F333" s="254" t="s">
        <v>527</v>
      </c>
      <c r="G333" s="255" t="s">
        <v>425</v>
      </c>
      <c r="H333" s="256">
        <v>5</v>
      </c>
      <c r="I333" s="257"/>
      <c r="J333" s="258">
        <f>ROUND(I333*H333,2)</f>
        <v>0</v>
      </c>
      <c r="K333" s="254" t="s">
        <v>126</v>
      </c>
      <c r="L333" s="259"/>
      <c r="M333" s="260" t="s">
        <v>19</v>
      </c>
      <c r="N333" s="261" t="s">
        <v>43</v>
      </c>
      <c r="O333" s="78"/>
      <c r="P333" s="213">
        <f>O333*H333</f>
        <v>0</v>
      </c>
      <c r="Q333" s="213">
        <v>0.058000000000000003</v>
      </c>
      <c r="R333" s="213">
        <f>Q333*H333</f>
        <v>0.29000000000000004</v>
      </c>
      <c r="S333" s="213">
        <v>0</v>
      </c>
      <c r="T333" s="214">
        <f>S333*H333</f>
        <v>0</v>
      </c>
      <c r="AR333" s="16" t="s">
        <v>140</v>
      </c>
      <c r="AT333" s="16" t="s">
        <v>268</v>
      </c>
      <c r="AU333" s="16" t="s">
        <v>83</v>
      </c>
      <c r="AY333" s="16" t="s">
        <v>120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16" t="s">
        <v>80</v>
      </c>
      <c r="BK333" s="215">
        <f>ROUND(I333*H333,2)</f>
        <v>0</v>
      </c>
      <c r="BL333" s="16" t="s">
        <v>127</v>
      </c>
      <c r="BM333" s="16" t="s">
        <v>528</v>
      </c>
    </row>
    <row r="334" s="1" customFormat="1">
      <c r="B334" s="37"/>
      <c r="C334" s="38"/>
      <c r="D334" s="216" t="s">
        <v>129</v>
      </c>
      <c r="E334" s="38"/>
      <c r="F334" s="217" t="s">
        <v>529</v>
      </c>
      <c r="G334" s="38"/>
      <c r="H334" s="38"/>
      <c r="I334" s="129"/>
      <c r="J334" s="38"/>
      <c r="K334" s="38"/>
      <c r="L334" s="42"/>
      <c r="M334" s="218"/>
      <c r="N334" s="78"/>
      <c r="O334" s="78"/>
      <c r="P334" s="78"/>
      <c r="Q334" s="78"/>
      <c r="R334" s="78"/>
      <c r="S334" s="78"/>
      <c r="T334" s="79"/>
      <c r="AT334" s="16" t="s">
        <v>129</v>
      </c>
      <c r="AU334" s="16" t="s">
        <v>83</v>
      </c>
    </row>
    <row r="335" s="11" customFormat="1">
      <c r="B335" s="220"/>
      <c r="C335" s="221"/>
      <c r="D335" s="216" t="s">
        <v>133</v>
      </c>
      <c r="E335" s="222" t="s">
        <v>19</v>
      </c>
      <c r="F335" s="223" t="s">
        <v>152</v>
      </c>
      <c r="G335" s="221"/>
      <c r="H335" s="224">
        <v>5</v>
      </c>
      <c r="I335" s="225"/>
      <c r="J335" s="221"/>
      <c r="K335" s="221"/>
      <c r="L335" s="226"/>
      <c r="M335" s="227"/>
      <c r="N335" s="228"/>
      <c r="O335" s="228"/>
      <c r="P335" s="228"/>
      <c r="Q335" s="228"/>
      <c r="R335" s="228"/>
      <c r="S335" s="228"/>
      <c r="T335" s="229"/>
      <c r="AT335" s="230" t="s">
        <v>133</v>
      </c>
      <c r="AU335" s="230" t="s">
        <v>83</v>
      </c>
      <c r="AV335" s="11" t="s">
        <v>83</v>
      </c>
      <c r="AW335" s="11" t="s">
        <v>33</v>
      </c>
      <c r="AX335" s="11" t="s">
        <v>80</v>
      </c>
      <c r="AY335" s="230" t="s">
        <v>120</v>
      </c>
    </row>
    <row r="336" s="1" customFormat="1" ht="16.5" customHeight="1">
      <c r="B336" s="37"/>
      <c r="C336" s="252" t="s">
        <v>14</v>
      </c>
      <c r="D336" s="252" t="s">
        <v>268</v>
      </c>
      <c r="E336" s="253" t="s">
        <v>530</v>
      </c>
      <c r="F336" s="254" t="s">
        <v>531</v>
      </c>
      <c r="G336" s="255" t="s">
        <v>425</v>
      </c>
      <c r="H336" s="256">
        <v>5</v>
      </c>
      <c r="I336" s="257"/>
      <c r="J336" s="258">
        <f>ROUND(I336*H336,2)</f>
        <v>0</v>
      </c>
      <c r="K336" s="254" t="s">
        <v>126</v>
      </c>
      <c r="L336" s="259"/>
      <c r="M336" s="260" t="s">
        <v>19</v>
      </c>
      <c r="N336" s="261" t="s">
        <v>43</v>
      </c>
      <c r="O336" s="78"/>
      <c r="P336" s="213">
        <f>O336*H336</f>
        <v>0</v>
      </c>
      <c r="Q336" s="213">
        <v>0.059999999999999998</v>
      </c>
      <c r="R336" s="213">
        <f>Q336*H336</f>
        <v>0.29999999999999999</v>
      </c>
      <c r="S336" s="213">
        <v>0</v>
      </c>
      <c r="T336" s="214">
        <f>S336*H336</f>
        <v>0</v>
      </c>
      <c r="AR336" s="16" t="s">
        <v>140</v>
      </c>
      <c r="AT336" s="16" t="s">
        <v>268</v>
      </c>
      <c r="AU336" s="16" t="s">
        <v>83</v>
      </c>
      <c r="AY336" s="16" t="s">
        <v>120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6" t="s">
        <v>80</v>
      </c>
      <c r="BK336" s="215">
        <f>ROUND(I336*H336,2)</f>
        <v>0</v>
      </c>
      <c r="BL336" s="16" t="s">
        <v>127</v>
      </c>
      <c r="BM336" s="16" t="s">
        <v>532</v>
      </c>
    </row>
    <row r="337" s="1" customFormat="1">
      <c r="B337" s="37"/>
      <c r="C337" s="38"/>
      <c r="D337" s="216" t="s">
        <v>129</v>
      </c>
      <c r="E337" s="38"/>
      <c r="F337" s="217" t="s">
        <v>533</v>
      </c>
      <c r="G337" s="38"/>
      <c r="H337" s="38"/>
      <c r="I337" s="129"/>
      <c r="J337" s="38"/>
      <c r="K337" s="38"/>
      <c r="L337" s="42"/>
      <c r="M337" s="218"/>
      <c r="N337" s="78"/>
      <c r="O337" s="78"/>
      <c r="P337" s="78"/>
      <c r="Q337" s="78"/>
      <c r="R337" s="78"/>
      <c r="S337" s="78"/>
      <c r="T337" s="79"/>
      <c r="AT337" s="16" t="s">
        <v>129</v>
      </c>
      <c r="AU337" s="16" t="s">
        <v>83</v>
      </c>
    </row>
    <row r="338" s="11" customFormat="1">
      <c r="B338" s="220"/>
      <c r="C338" s="221"/>
      <c r="D338" s="216" t="s">
        <v>133</v>
      </c>
      <c r="E338" s="222" t="s">
        <v>19</v>
      </c>
      <c r="F338" s="223" t="s">
        <v>152</v>
      </c>
      <c r="G338" s="221"/>
      <c r="H338" s="224">
        <v>5</v>
      </c>
      <c r="I338" s="225"/>
      <c r="J338" s="221"/>
      <c r="K338" s="221"/>
      <c r="L338" s="226"/>
      <c r="M338" s="227"/>
      <c r="N338" s="228"/>
      <c r="O338" s="228"/>
      <c r="P338" s="228"/>
      <c r="Q338" s="228"/>
      <c r="R338" s="228"/>
      <c r="S338" s="228"/>
      <c r="T338" s="229"/>
      <c r="AT338" s="230" t="s">
        <v>133</v>
      </c>
      <c r="AU338" s="230" t="s">
        <v>83</v>
      </c>
      <c r="AV338" s="11" t="s">
        <v>83</v>
      </c>
      <c r="AW338" s="11" t="s">
        <v>33</v>
      </c>
      <c r="AX338" s="11" t="s">
        <v>80</v>
      </c>
      <c r="AY338" s="230" t="s">
        <v>120</v>
      </c>
    </row>
    <row r="339" s="1" customFormat="1" ht="16.5" customHeight="1">
      <c r="B339" s="37"/>
      <c r="C339" s="252" t="s">
        <v>534</v>
      </c>
      <c r="D339" s="252" t="s">
        <v>268</v>
      </c>
      <c r="E339" s="253" t="s">
        <v>535</v>
      </c>
      <c r="F339" s="254" t="s">
        <v>536</v>
      </c>
      <c r="G339" s="255" t="s">
        <v>149</v>
      </c>
      <c r="H339" s="256">
        <v>50</v>
      </c>
      <c r="I339" s="257"/>
      <c r="J339" s="258">
        <f>ROUND(I339*H339,2)</f>
        <v>0</v>
      </c>
      <c r="K339" s="254" t="s">
        <v>19</v>
      </c>
      <c r="L339" s="259"/>
      <c r="M339" s="260" t="s">
        <v>19</v>
      </c>
      <c r="N339" s="261" t="s">
        <v>43</v>
      </c>
      <c r="O339" s="78"/>
      <c r="P339" s="213">
        <f>O339*H339</f>
        <v>0</v>
      </c>
      <c r="Q339" s="213">
        <v>0</v>
      </c>
      <c r="R339" s="213">
        <f>Q339*H339</f>
        <v>0</v>
      </c>
      <c r="S339" s="213">
        <v>0</v>
      </c>
      <c r="T339" s="214">
        <f>S339*H339</f>
        <v>0</v>
      </c>
      <c r="AR339" s="16" t="s">
        <v>140</v>
      </c>
      <c r="AT339" s="16" t="s">
        <v>268</v>
      </c>
      <c r="AU339" s="16" t="s">
        <v>83</v>
      </c>
      <c r="AY339" s="16" t="s">
        <v>120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6" t="s">
        <v>80</v>
      </c>
      <c r="BK339" s="215">
        <f>ROUND(I339*H339,2)</f>
        <v>0</v>
      </c>
      <c r="BL339" s="16" t="s">
        <v>127</v>
      </c>
      <c r="BM339" s="16" t="s">
        <v>537</v>
      </c>
    </row>
    <row r="340" s="1" customFormat="1">
      <c r="B340" s="37"/>
      <c r="C340" s="38"/>
      <c r="D340" s="216" t="s">
        <v>129</v>
      </c>
      <c r="E340" s="38"/>
      <c r="F340" s="217" t="s">
        <v>538</v>
      </c>
      <c r="G340" s="38"/>
      <c r="H340" s="38"/>
      <c r="I340" s="129"/>
      <c r="J340" s="38"/>
      <c r="K340" s="38"/>
      <c r="L340" s="42"/>
      <c r="M340" s="218"/>
      <c r="N340" s="78"/>
      <c r="O340" s="78"/>
      <c r="P340" s="78"/>
      <c r="Q340" s="78"/>
      <c r="R340" s="78"/>
      <c r="S340" s="78"/>
      <c r="T340" s="79"/>
      <c r="AT340" s="16" t="s">
        <v>129</v>
      </c>
      <c r="AU340" s="16" t="s">
        <v>83</v>
      </c>
    </row>
    <row r="341" s="11" customFormat="1">
      <c r="B341" s="220"/>
      <c r="C341" s="221"/>
      <c r="D341" s="216" t="s">
        <v>133</v>
      </c>
      <c r="E341" s="222" t="s">
        <v>19</v>
      </c>
      <c r="F341" s="223" t="s">
        <v>433</v>
      </c>
      <c r="G341" s="221"/>
      <c r="H341" s="224">
        <v>50</v>
      </c>
      <c r="I341" s="225"/>
      <c r="J341" s="221"/>
      <c r="K341" s="221"/>
      <c r="L341" s="226"/>
      <c r="M341" s="227"/>
      <c r="N341" s="228"/>
      <c r="O341" s="228"/>
      <c r="P341" s="228"/>
      <c r="Q341" s="228"/>
      <c r="R341" s="228"/>
      <c r="S341" s="228"/>
      <c r="T341" s="229"/>
      <c r="AT341" s="230" t="s">
        <v>133</v>
      </c>
      <c r="AU341" s="230" t="s">
        <v>83</v>
      </c>
      <c r="AV341" s="11" t="s">
        <v>83</v>
      </c>
      <c r="AW341" s="11" t="s">
        <v>33</v>
      </c>
      <c r="AX341" s="11" t="s">
        <v>72</v>
      </c>
      <c r="AY341" s="230" t="s">
        <v>120</v>
      </c>
    </row>
    <row r="342" s="1" customFormat="1" ht="16.5" customHeight="1">
      <c r="B342" s="37"/>
      <c r="C342" s="204" t="s">
        <v>539</v>
      </c>
      <c r="D342" s="204" t="s">
        <v>122</v>
      </c>
      <c r="E342" s="205" t="s">
        <v>540</v>
      </c>
      <c r="F342" s="206" t="s">
        <v>541</v>
      </c>
      <c r="G342" s="207" t="s">
        <v>149</v>
      </c>
      <c r="H342" s="208">
        <v>7.5</v>
      </c>
      <c r="I342" s="209"/>
      <c r="J342" s="210">
        <f>ROUND(I342*H342,2)</f>
        <v>0</v>
      </c>
      <c r="K342" s="206" t="s">
        <v>19</v>
      </c>
      <c r="L342" s="42"/>
      <c r="M342" s="211" t="s">
        <v>19</v>
      </c>
      <c r="N342" s="212" t="s">
        <v>43</v>
      </c>
      <c r="O342" s="78"/>
      <c r="P342" s="213">
        <f>O342*H342</f>
        <v>0</v>
      </c>
      <c r="Q342" s="213">
        <v>0.74931999999999999</v>
      </c>
      <c r="R342" s="213">
        <f>Q342*H342</f>
        <v>5.6198999999999995</v>
      </c>
      <c r="S342" s="213">
        <v>0</v>
      </c>
      <c r="T342" s="214">
        <f>S342*H342</f>
        <v>0</v>
      </c>
      <c r="AR342" s="16" t="s">
        <v>127</v>
      </c>
      <c r="AT342" s="16" t="s">
        <v>122</v>
      </c>
      <c r="AU342" s="16" t="s">
        <v>83</v>
      </c>
      <c r="AY342" s="16" t="s">
        <v>120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6" t="s">
        <v>80</v>
      </c>
      <c r="BK342" s="215">
        <f>ROUND(I342*H342,2)</f>
        <v>0</v>
      </c>
      <c r="BL342" s="16" t="s">
        <v>127</v>
      </c>
      <c r="BM342" s="16" t="s">
        <v>542</v>
      </c>
    </row>
    <row r="343" s="1" customFormat="1">
      <c r="B343" s="37"/>
      <c r="C343" s="38"/>
      <c r="D343" s="216" t="s">
        <v>129</v>
      </c>
      <c r="E343" s="38"/>
      <c r="F343" s="217" t="s">
        <v>543</v>
      </c>
      <c r="G343" s="38"/>
      <c r="H343" s="38"/>
      <c r="I343" s="129"/>
      <c r="J343" s="38"/>
      <c r="K343" s="38"/>
      <c r="L343" s="42"/>
      <c r="M343" s="218"/>
      <c r="N343" s="78"/>
      <c r="O343" s="78"/>
      <c r="P343" s="78"/>
      <c r="Q343" s="78"/>
      <c r="R343" s="78"/>
      <c r="S343" s="78"/>
      <c r="T343" s="79"/>
      <c r="AT343" s="16" t="s">
        <v>129</v>
      </c>
      <c r="AU343" s="16" t="s">
        <v>83</v>
      </c>
    </row>
    <row r="344" s="1" customFormat="1">
      <c r="B344" s="37"/>
      <c r="C344" s="38"/>
      <c r="D344" s="216" t="s">
        <v>131</v>
      </c>
      <c r="E344" s="38"/>
      <c r="F344" s="219" t="s">
        <v>544</v>
      </c>
      <c r="G344" s="38"/>
      <c r="H344" s="38"/>
      <c r="I344" s="129"/>
      <c r="J344" s="38"/>
      <c r="K344" s="38"/>
      <c r="L344" s="42"/>
      <c r="M344" s="218"/>
      <c r="N344" s="78"/>
      <c r="O344" s="78"/>
      <c r="P344" s="78"/>
      <c r="Q344" s="78"/>
      <c r="R344" s="78"/>
      <c r="S344" s="78"/>
      <c r="T344" s="79"/>
      <c r="AT344" s="16" t="s">
        <v>131</v>
      </c>
      <c r="AU344" s="16" t="s">
        <v>83</v>
      </c>
    </row>
    <row r="345" s="11" customFormat="1">
      <c r="B345" s="220"/>
      <c r="C345" s="221"/>
      <c r="D345" s="216" t="s">
        <v>133</v>
      </c>
      <c r="E345" s="222" t="s">
        <v>19</v>
      </c>
      <c r="F345" s="223" t="s">
        <v>545</v>
      </c>
      <c r="G345" s="221"/>
      <c r="H345" s="224">
        <v>7.5</v>
      </c>
      <c r="I345" s="225"/>
      <c r="J345" s="221"/>
      <c r="K345" s="221"/>
      <c r="L345" s="226"/>
      <c r="M345" s="227"/>
      <c r="N345" s="228"/>
      <c r="O345" s="228"/>
      <c r="P345" s="228"/>
      <c r="Q345" s="228"/>
      <c r="R345" s="228"/>
      <c r="S345" s="228"/>
      <c r="T345" s="229"/>
      <c r="AT345" s="230" t="s">
        <v>133</v>
      </c>
      <c r="AU345" s="230" t="s">
        <v>83</v>
      </c>
      <c r="AV345" s="11" t="s">
        <v>83</v>
      </c>
      <c r="AW345" s="11" t="s">
        <v>33</v>
      </c>
      <c r="AX345" s="11" t="s">
        <v>80</v>
      </c>
      <c r="AY345" s="230" t="s">
        <v>120</v>
      </c>
    </row>
    <row r="346" s="1" customFormat="1" ht="16.5" customHeight="1">
      <c r="B346" s="37"/>
      <c r="C346" s="252" t="s">
        <v>546</v>
      </c>
      <c r="D346" s="252" t="s">
        <v>268</v>
      </c>
      <c r="E346" s="253" t="s">
        <v>547</v>
      </c>
      <c r="F346" s="254" t="s">
        <v>548</v>
      </c>
      <c r="G346" s="255" t="s">
        <v>425</v>
      </c>
      <c r="H346" s="256">
        <v>3</v>
      </c>
      <c r="I346" s="257"/>
      <c r="J346" s="258">
        <f>ROUND(I346*H346,2)</f>
        <v>0</v>
      </c>
      <c r="K346" s="254" t="s">
        <v>137</v>
      </c>
      <c r="L346" s="259"/>
      <c r="M346" s="260" t="s">
        <v>19</v>
      </c>
      <c r="N346" s="261" t="s">
        <v>43</v>
      </c>
      <c r="O346" s="78"/>
      <c r="P346" s="213">
        <f>O346*H346</f>
        <v>0</v>
      </c>
      <c r="Q346" s="213">
        <v>1.0349999999999999</v>
      </c>
      <c r="R346" s="213">
        <f>Q346*H346</f>
        <v>3.1049999999999995</v>
      </c>
      <c r="S346" s="213">
        <v>0</v>
      </c>
      <c r="T346" s="214">
        <f>S346*H346</f>
        <v>0</v>
      </c>
      <c r="AR346" s="16" t="s">
        <v>140</v>
      </c>
      <c r="AT346" s="16" t="s">
        <v>268</v>
      </c>
      <c r="AU346" s="16" t="s">
        <v>83</v>
      </c>
      <c r="AY346" s="16" t="s">
        <v>120</v>
      </c>
      <c r="BE346" s="215">
        <f>IF(N346="základní",J346,0)</f>
        <v>0</v>
      </c>
      <c r="BF346" s="215">
        <f>IF(N346="snížená",J346,0)</f>
        <v>0</v>
      </c>
      <c r="BG346" s="215">
        <f>IF(N346="zákl. přenesená",J346,0)</f>
        <v>0</v>
      </c>
      <c r="BH346" s="215">
        <f>IF(N346="sníž. přenesená",J346,0)</f>
        <v>0</v>
      </c>
      <c r="BI346" s="215">
        <f>IF(N346="nulová",J346,0)</f>
        <v>0</v>
      </c>
      <c r="BJ346" s="16" t="s">
        <v>80</v>
      </c>
      <c r="BK346" s="215">
        <f>ROUND(I346*H346,2)</f>
        <v>0</v>
      </c>
      <c r="BL346" s="16" t="s">
        <v>127</v>
      </c>
      <c r="BM346" s="16" t="s">
        <v>549</v>
      </c>
    </row>
    <row r="347" s="1" customFormat="1">
      <c r="B347" s="37"/>
      <c r="C347" s="38"/>
      <c r="D347" s="216" t="s">
        <v>129</v>
      </c>
      <c r="E347" s="38"/>
      <c r="F347" s="217" t="s">
        <v>548</v>
      </c>
      <c r="G347" s="38"/>
      <c r="H347" s="38"/>
      <c r="I347" s="129"/>
      <c r="J347" s="38"/>
      <c r="K347" s="38"/>
      <c r="L347" s="42"/>
      <c r="M347" s="218"/>
      <c r="N347" s="78"/>
      <c r="O347" s="78"/>
      <c r="P347" s="78"/>
      <c r="Q347" s="78"/>
      <c r="R347" s="78"/>
      <c r="S347" s="78"/>
      <c r="T347" s="79"/>
      <c r="AT347" s="16" t="s">
        <v>129</v>
      </c>
      <c r="AU347" s="16" t="s">
        <v>83</v>
      </c>
    </row>
    <row r="348" s="1" customFormat="1">
      <c r="B348" s="37"/>
      <c r="C348" s="38"/>
      <c r="D348" s="216" t="s">
        <v>131</v>
      </c>
      <c r="E348" s="38"/>
      <c r="F348" s="219" t="s">
        <v>550</v>
      </c>
      <c r="G348" s="38"/>
      <c r="H348" s="38"/>
      <c r="I348" s="129"/>
      <c r="J348" s="38"/>
      <c r="K348" s="38"/>
      <c r="L348" s="42"/>
      <c r="M348" s="218"/>
      <c r="N348" s="78"/>
      <c r="O348" s="78"/>
      <c r="P348" s="78"/>
      <c r="Q348" s="78"/>
      <c r="R348" s="78"/>
      <c r="S348" s="78"/>
      <c r="T348" s="79"/>
      <c r="AT348" s="16" t="s">
        <v>131</v>
      </c>
      <c r="AU348" s="16" t="s">
        <v>83</v>
      </c>
    </row>
    <row r="349" s="11" customFormat="1">
      <c r="B349" s="220"/>
      <c r="C349" s="221"/>
      <c r="D349" s="216" t="s">
        <v>133</v>
      </c>
      <c r="E349" s="222" t="s">
        <v>19</v>
      </c>
      <c r="F349" s="223" t="s">
        <v>141</v>
      </c>
      <c r="G349" s="221"/>
      <c r="H349" s="224">
        <v>3</v>
      </c>
      <c r="I349" s="225"/>
      <c r="J349" s="221"/>
      <c r="K349" s="221"/>
      <c r="L349" s="226"/>
      <c r="M349" s="227"/>
      <c r="N349" s="228"/>
      <c r="O349" s="228"/>
      <c r="P349" s="228"/>
      <c r="Q349" s="228"/>
      <c r="R349" s="228"/>
      <c r="S349" s="228"/>
      <c r="T349" s="229"/>
      <c r="AT349" s="230" t="s">
        <v>133</v>
      </c>
      <c r="AU349" s="230" t="s">
        <v>83</v>
      </c>
      <c r="AV349" s="11" t="s">
        <v>83</v>
      </c>
      <c r="AW349" s="11" t="s">
        <v>33</v>
      </c>
      <c r="AX349" s="11" t="s">
        <v>80</v>
      </c>
      <c r="AY349" s="230" t="s">
        <v>120</v>
      </c>
    </row>
    <row r="350" s="1" customFormat="1" ht="16.5" customHeight="1">
      <c r="B350" s="37"/>
      <c r="C350" s="204" t="s">
        <v>551</v>
      </c>
      <c r="D350" s="204" t="s">
        <v>122</v>
      </c>
      <c r="E350" s="205" t="s">
        <v>552</v>
      </c>
      <c r="F350" s="206" t="s">
        <v>553</v>
      </c>
      <c r="G350" s="207" t="s">
        <v>160</v>
      </c>
      <c r="H350" s="208">
        <v>2.25</v>
      </c>
      <c r="I350" s="209"/>
      <c r="J350" s="210">
        <f>ROUND(I350*H350,2)</f>
        <v>0</v>
      </c>
      <c r="K350" s="206" t="s">
        <v>137</v>
      </c>
      <c r="L350" s="42"/>
      <c r="M350" s="211" t="s">
        <v>19</v>
      </c>
      <c r="N350" s="212" t="s">
        <v>43</v>
      </c>
      <c r="O350" s="78"/>
      <c r="P350" s="213">
        <f>O350*H350</f>
        <v>0</v>
      </c>
      <c r="Q350" s="213">
        <v>2.46367</v>
      </c>
      <c r="R350" s="213">
        <f>Q350*H350</f>
        <v>5.5432575000000002</v>
      </c>
      <c r="S350" s="213">
        <v>0</v>
      </c>
      <c r="T350" s="214">
        <f>S350*H350</f>
        <v>0</v>
      </c>
      <c r="AR350" s="16" t="s">
        <v>127</v>
      </c>
      <c r="AT350" s="16" t="s">
        <v>122</v>
      </c>
      <c r="AU350" s="16" t="s">
        <v>83</v>
      </c>
      <c r="AY350" s="16" t="s">
        <v>120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16" t="s">
        <v>80</v>
      </c>
      <c r="BK350" s="215">
        <f>ROUND(I350*H350,2)</f>
        <v>0</v>
      </c>
      <c r="BL350" s="16" t="s">
        <v>127</v>
      </c>
      <c r="BM350" s="16" t="s">
        <v>554</v>
      </c>
    </row>
    <row r="351" s="1" customFormat="1">
      <c r="B351" s="37"/>
      <c r="C351" s="38"/>
      <c r="D351" s="216" t="s">
        <v>129</v>
      </c>
      <c r="E351" s="38"/>
      <c r="F351" s="217" t="s">
        <v>555</v>
      </c>
      <c r="G351" s="38"/>
      <c r="H351" s="38"/>
      <c r="I351" s="129"/>
      <c r="J351" s="38"/>
      <c r="K351" s="38"/>
      <c r="L351" s="42"/>
      <c r="M351" s="218"/>
      <c r="N351" s="78"/>
      <c r="O351" s="78"/>
      <c r="P351" s="78"/>
      <c r="Q351" s="78"/>
      <c r="R351" s="78"/>
      <c r="S351" s="78"/>
      <c r="T351" s="79"/>
      <c r="AT351" s="16" t="s">
        <v>129</v>
      </c>
      <c r="AU351" s="16" t="s">
        <v>83</v>
      </c>
    </row>
    <row r="352" s="1" customFormat="1">
      <c r="B352" s="37"/>
      <c r="C352" s="38"/>
      <c r="D352" s="216" t="s">
        <v>131</v>
      </c>
      <c r="E352" s="38"/>
      <c r="F352" s="219" t="s">
        <v>556</v>
      </c>
      <c r="G352" s="38"/>
      <c r="H352" s="38"/>
      <c r="I352" s="129"/>
      <c r="J352" s="38"/>
      <c r="K352" s="38"/>
      <c r="L352" s="42"/>
      <c r="M352" s="218"/>
      <c r="N352" s="78"/>
      <c r="O352" s="78"/>
      <c r="P352" s="78"/>
      <c r="Q352" s="78"/>
      <c r="R352" s="78"/>
      <c r="S352" s="78"/>
      <c r="T352" s="79"/>
      <c r="AT352" s="16" t="s">
        <v>131</v>
      </c>
      <c r="AU352" s="16" t="s">
        <v>83</v>
      </c>
    </row>
    <row r="353" s="11" customFormat="1">
      <c r="B353" s="220"/>
      <c r="C353" s="221"/>
      <c r="D353" s="216" t="s">
        <v>133</v>
      </c>
      <c r="E353" s="222" t="s">
        <v>19</v>
      </c>
      <c r="F353" s="223" t="s">
        <v>557</v>
      </c>
      <c r="G353" s="221"/>
      <c r="H353" s="224">
        <v>2.25</v>
      </c>
      <c r="I353" s="225"/>
      <c r="J353" s="221"/>
      <c r="K353" s="221"/>
      <c r="L353" s="226"/>
      <c r="M353" s="227"/>
      <c r="N353" s="228"/>
      <c r="O353" s="228"/>
      <c r="P353" s="228"/>
      <c r="Q353" s="228"/>
      <c r="R353" s="228"/>
      <c r="S353" s="228"/>
      <c r="T353" s="229"/>
      <c r="AT353" s="230" t="s">
        <v>133</v>
      </c>
      <c r="AU353" s="230" t="s">
        <v>83</v>
      </c>
      <c r="AV353" s="11" t="s">
        <v>83</v>
      </c>
      <c r="AW353" s="11" t="s">
        <v>33</v>
      </c>
      <c r="AX353" s="11" t="s">
        <v>80</v>
      </c>
      <c r="AY353" s="230" t="s">
        <v>120</v>
      </c>
    </row>
    <row r="354" s="1" customFormat="1" ht="16.5" customHeight="1">
      <c r="B354" s="37"/>
      <c r="C354" s="204" t="s">
        <v>558</v>
      </c>
      <c r="D354" s="204" t="s">
        <v>122</v>
      </c>
      <c r="E354" s="205" t="s">
        <v>559</v>
      </c>
      <c r="F354" s="206" t="s">
        <v>560</v>
      </c>
      <c r="G354" s="207" t="s">
        <v>425</v>
      </c>
      <c r="H354" s="208">
        <v>5</v>
      </c>
      <c r="I354" s="209"/>
      <c r="J354" s="210">
        <f>ROUND(I354*H354,2)</f>
        <v>0</v>
      </c>
      <c r="K354" s="206" t="s">
        <v>19</v>
      </c>
      <c r="L354" s="42"/>
      <c r="M354" s="211" t="s">
        <v>19</v>
      </c>
      <c r="N354" s="212" t="s">
        <v>43</v>
      </c>
      <c r="O354" s="78"/>
      <c r="P354" s="213">
        <f>O354*H354</f>
        <v>0</v>
      </c>
      <c r="Q354" s="213">
        <v>0.42080000000000001</v>
      </c>
      <c r="R354" s="213">
        <f>Q354*H354</f>
        <v>2.1040000000000001</v>
      </c>
      <c r="S354" s="213">
        <v>0</v>
      </c>
      <c r="T354" s="214">
        <f>S354*H354</f>
        <v>0</v>
      </c>
      <c r="AR354" s="16" t="s">
        <v>127</v>
      </c>
      <c r="AT354" s="16" t="s">
        <v>122</v>
      </c>
      <c r="AU354" s="16" t="s">
        <v>83</v>
      </c>
      <c r="AY354" s="16" t="s">
        <v>120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16" t="s">
        <v>80</v>
      </c>
      <c r="BK354" s="215">
        <f>ROUND(I354*H354,2)</f>
        <v>0</v>
      </c>
      <c r="BL354" s="16" t="s">
        <v>127</v>
      </c>
      <c r="BM354" s="16" t="s">
        <v>561</v>
      </c>
    </row>
    <row r="355" s="1" customFormat="1">
      <c r="B355" s="37"/>
      <c r="C355" s="38"/>
      <c r="D355" s="216" t="s">
        <v>129</v>
      </c>
      <c r="E355" s="38"/>
      <c r="F355" s="217" t="s">
        <v>562</v>
      </c>
      <c r="G355" s="38"/>
      <c r="H355" s="38"/>
      <c r="I355" s="129"/>
      <c r="J355" s="38"/>
      <c r="K355" s="38"/>
      <c r="L355" s="42"/>
      <c r="M355" s="218"/>
      <c r="N355" s="78"/>
      <c r="O355" s="78"/>
      <c r="P355" s="78"/>
      <c r="Q355" s="78"/>
      <c r="R355" s="78"/>
      <c r="S355" s="78"/>
      <c r="T355" s="79"/>
      <c r="AT355" s="16" t="s">
        <v>129</v>
      </c>
      <c r="AU355" s="16" t="s">
        <v>83</v>
      </c>
    </row>
    <row r="356" s="11" customFormat="1">
      <c r="B356" s="220"/>
      <c r="C356" s="221"/>
      <c r="D356" s="216" t="s">
        <v>133</v>
      </c>
      <c r="E356" s="222" t="s">
        <v>19</v>
      </c>
      <c r="F356" s="223" t="s">
        <v>152</v>
      </c>
      <c r="G356" s="221"/>
      <c r="H356" s="224">
        <v>5</v>
      </c>
      <c r="I356" s="225"/>
      <c r="J356" s="221"/>
      <c r="K356" s="221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133</v>
      </c>
      <c r="AU356" s="230" t="s">
        <v>83</v>
      </c>
      <c r="AV356" s="11" t="s">
        <v>83</v>
      </c>
      <c r="AW356" s="11" t="s">
        <v>33</v>
      </c>
      <c r="AX356" s="11" t="s">
        <v>80</v>
      </c>
      <c r="AY356" s="230" t="s">
        <v>120</v>
      </c>
    </row>
    <row r="357" s="1" customFormat="1" ht="16.5" customHeight="1">
      <c r="B357" s="37"/>
      <c r="C357" s="204" t="s">
        <v>563</v>
      </c>
      <c r="D357" s="204" t="s">
        <v>122</v>
      </c>
      <c r="E357" s="205" t="s">
        <v>564</v>
      </c>
      <c r="F357" s="206" t="s">
        <v>565</v>
      </c>
      <c r="G357" s="207" t="s">
        <v>425</v>
      </c>
      <c r="H357" s="208">
        <v>3</v>
      </c>
      <c r="I357" s="209"/>
      <c r="J357" s="210">
        <f>ROUND(I357*H357,2)</f>
        <v>0</v>
      </c>
      <c r="K357" s="206" t="s">
        <v>19</v>
      </c>
      <c r="L357" s="42"/>
      <c r="M357" s="211" t="s">
        <v>19</v>
      </c>
      <c r="N357" s="212" t="s">
        <v>43</v>
      </c>
      <c r="O357" s="78"/>
      <c r="P357" s="213">
        <f>O357*H357</f>
        <v>0</v>
      </c>
      <c r="Q357" s="213">
        <v>0.31108000000000002</v>
      </c>
      <c r="R357" s="213">
        <f>Q357*H357</f>
        <v>0.93324000000000007</v>
      </c>
      <c r="S357" s="213">
        <v>0</v>
      </c>
      <c r="T357" s="214">
        <f>S357*H357</f>
        <v>0</v>
      </c>
      <c r="AR357" s="16" t="s">
        <v>127</v>
      </c>
      <c r="AT357" s="16" t="s">
        <v>122</v>
      </c>
      <c r="AU357" s="16" t="s">
        <v>83</v>
      </c>
      <c r="AY357" s="16" t="s">
        <v>120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16" t="s">
        <v>80</v>
      </c>
      <c r="BK357" s="215">
        <f>ROUND(I357*H357,2)</f>
        <v>0</v>
      </c>
      <c r="BL357" s="16" t="s">
        <v>127</v>
      </c>
      <c r="BM357" s="16" t="s">
        <v>566</v>
      </c>
    </row>
    <row r="358" s="1" customFormat="1">
      <c r="B358" s="37"/>
      <c r="C358" s="38"/>
      <c r="D358" s="216" t="s">
        <v>129</v>
      </c>
      <c r="E358" s="38"/>
      <c r="F358" s="217" t="s">
        <v>567</v>
      </c>
      <c r="G358" s="38"/>
      <c r="H358" s="38"/>
      <c r="I358" s="129"/>
      <c r="J358" s="38"/>
      <c r="K358" s="38"/>
      <c r="L358" s="42"/>
      <c r="M358" s="218"/>
      <c r="N358" s="78"/>
      <c r="O358" s="78"/>
      <c r="P358" s="78"/>
      <c r="Q358" s="78"/>
      <c r="R358" s="78"/>
      <c r="S358" s="78"/>
      <c r="T358" s="79"/>
      <c r="AT358" s="16" t="s">
        <v>129</v>
      </c>
      <c r="AU358" s="16" t="s">
        <v>83</v>
      </c>
    </row>
    <row r="359" s="11" customFormat="1">
      <c r="B359" s="220"/>
      <c r="C359" s="221"/>
      <c r="D359" s="216" t="s">
        <v>133</v>
      </c>
      <c r="E359" s="222" t="s">
        <v>19</v>
      </c>
      <c r="F359" s="223" t="s">
        <v>141</v>
      </c>
      <c r="G359" s="221"/>
      <c r="H359" s="224">
        <v>3</v>
      </c>
      <c r="I359" s="225"/>
      <c r="J359" s="221"/>
      <c r="K359" s="221"/>
      <c r="L359" s="226"/>
      <c r="M359" s="227"/>
      <c r="N359" s="228"/>
      <c r="O359" s="228"/>
      <c r="P359" s="228"/>
      <c r="Q359" s="228"/>
      <c r="R359" s="228"/>
      <c r="S359" s="228"/>
      <c r="T359" s="229"/>
      <c r="AT359" s="230" t="s">
        <v>133</v>
      </c>
      <c r="AU359" s="230" t="s">
        <v>83</v>
      </c>
      <c r="AV359" s="11" t="s">
        <v>83</v>
      </c>
      <c r="AW359" s="11" t="s">
        <v>33</v>
      </c>
      <c r="AX359" s="11" t="s">
        <v>80</v>
      </c>
      <c r="AY359" s="230" t="s">
        <v>120</v>
      </c>
    </row>
    <row r="360" s="1" customFormat="1" ht="16.5" customHeight="1">
      <c r="B360" s="37"/>
      <c r="C360" s="204" t="s">
        <v>568</v>
      </c>
      <c r="D360" s="204" t="s">
        <v>122</v>
      </c>
      <c r="E360" s="205" t="s">
        <v>569</v>
      </c>
      <c r="F360" s="206" t="s">
        <v>570</v>
      </c>
      <c r="G360" s="207" t="s">
        <v>149</v>
      </c>
      <c r="H360" s="208">
        <v>2</v>
      </c>
      <c r="I360" s="209"/>
      <c r="J360" s="210">
        <f>ROUND(I360*H360,2)</f>
        <v>0</v>
      </c>
      <c r="K360" s="206" t="s">
        <v>19</v>
      </c>
      <c r="L360" s="42"/>
      <c r="M360" s="211" t="s">
        <v>19</v>
      </c>
      <c r="N360" s="212" t="s">
        <v>43</v>
      </c>
      <c r="O360" s="78"/>
      <c r="P360" s="213">
        <f>O360*H360</f>
        <v>0</v>
      </c>
      <c r="Q360" s="213">
        <v>0.00046999999999999999</v>
      </c>
      <c r="R360" s="213">
        <f>Q360*H360</f>
        <v>0.00093999999999999997</v>
      </c>
      <c r="S360" s="213">
        <v>0</v>
      </c>
      <c r="T360" s="214">
        <f>S360*H360</f>
        <v>0</v>
      </c>
      <c r="AR360" s="16" t="s">
        <v>127</v>
      </c>
      <c r="AT360" s="16" t="s">
        <v>122</v>
      </c>
      <c r="AU360" s="16" t="s">
        <v>83</v>
      </c>
      <c r="AY360" s="16" t="s">
        <v>120</v>
      </c>
      <c r="BE360" s="215">
        <f>IF(N360="základní",J360,0)</f>
        <v>0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16" t="s">
        <v>80</v>
      </c>
      <c r="BK360" s="215">
        <f>ROUND(I360*H360,2)</f>
        <v>0</v>
      </c>
      <c r="BL360" s="16" t="s">
        <v>127</v>
      </c>
      <c r="BM360" s="16" t="s">
        <v>571</v>
      </c>
    </row>
    <row r="361" s="1" customFormat="1">
      <c r="B361" s="37"/>
      <c r="C361" s="38"/>
      <c r="D361" s="216" t="s">
        <v>129</v>
      </c>
      <c r="E361" s="38"/>
      <c r="F361" s="217" t="s">
        <v>572</v>
      </c>
      <c r="G361" s="38"/>
      <c r="H361" s="38"/>
      <c r="I361" s="129"/>
      <c r="J361" s="38"/>
      <c r="K361" s="38"/>
      <c r="L361" s="42"/>
      <c r="M361" s="218"/>
      <c r="N361" s="78"/>
      <c r="O361" s="78"/>
      <c r="P361" s="78"/>
      <c r="Q361" s="78"/>
      <c r="R361" s="78"/>
      <c r="S361" s="78"/>
      <c r="T361" s="79"/>
      <c r="AT361" s="16" t="s">
        <v>129</v>
      </c>
      <c r="AU361" s="16" t="s">
        <v>83</v>
      </c>
    </row>
    <row r="362" s="11" customFormat="1">
      <c r="B362" s="220"/>
      <c r="C362" s="221"/>
      <c r="D362" s="216" t="s">
        <v>133</v>
      </c>
      <c r="E362" s="222" t="s">
        <v>19</v>
      </c>
      <c r="F362" s="223" t="s">
        <v>83</v>
      </c>
      <c r="G362" s="221"/>
      <c r="H362" s="224">
        <v>2</v>
      </c>
      <c r="I362" s="225"/>
      <c r="J362" s="221"/>
      <c r="K362" s="221"/>
      <c r="L362" s="226"/>
      <c r="M362" s="227"/>
      <c r="N362" s="228"/>
      <c r="O362" s="228"/>
      <c r="P362" s="228"/>
      <c r="Q362" s="228"/>
      <c r="R362" s="228"/>
      <c r="S362" s="228"/>
      <c r="T362" s="229"/>
      <c r="AT362" s="230" t="s">
        <v>133</v>
      </c>
      <c r="AU362" s="230" t="s">
        <v>83</v>
      </c>
      <c r="AV362" s="11" t="s">
        <v>83</v>
      </c>
      <c r="AW362" s="11" t="s">
        <v>33</v>
      </c>
      <c r="AX362" s="11" t="s">
        <v>80</v>
      </c>
      <c r="AY362" s="230" t="s">
        <v>120</v>
      </c>
    </row>
    <row r="363" s="1" customFormat="1" ht="16.5" customHeight="1">
      <c r="B363" s="37"/>
      <c r="C363" s="252" t="s">
        <v>573</v>
      </c>
      <c r="D363" s="252" t="s">
        <v>268</v>
      </c>
      <c r="E363" s="253" t="s">
        <v>574</v>
      </c>
      <c r="F363" s="254" t="s">
        <v>575</v>
      </c>
      <c r="G363" s="255" t="s">
        <v>149</v>
      </c>
      <c r="H363" s="256">
        <v>2</v>
      </c>
      <c r="I363" s="257"/>
      <c r="J363" s="258">
        <f>ROUND(I363*H363,2)</f>
        <v>0</v>
      </c>
      <c r="K363" s="254" t="s">
        <v>19</v>
      </c>
      <c r="L363" s="259"/>
      <c r="M363" s="260" t="s">
        <v>19</v>
      </c>
      <c r="N363" s="261" t="s">
        <v>43</v>
      </c>
      <c r="O363" s="78"/>
      <c r="P363" s="213">
        <f>O363*H363</f>
        <v>0</v>
      </c>
      <c r="Q363" s="213">
        <v>0.0067499999999999999</v>
      </c>
      <c r="R363" s="213">
        <f>Q363*H363</f>
        <v>0.0135</v>
      </c>
      <c r="S363" s="213">
        <v>0</v>
      </c>
      <c r="T363" s="214">
        <f>S363*H363</f>
        <v>0</v>
      </c>
      <c r="AR363" s="16" t="s">
        <v>140</v>
      </c>
      <c r="AT363" s="16" t="s">
        <v>268</v>
      </c>
      <c r="AU363" s="16" t="s">
        <v>83</v>
      </c>
      <c r="AY363" s="16" t="s">
        <v>120</v>
      </c>
      <c r="BE363" s="215">
        <f>IF(N363="základní",J363,0)</f>
        <v>0</v>
      </c>
      <c r="BF363" s="215">
        <f>IF(N363="snížená",J363,0)</f>
        <v>0</v>
      </c>
      <c r="BG363" s="215">
        <f>IF(N363="zákl. přenesená",J363,0)</f>
        <v>0</v>
      </c>
      <c r="BH363" s="215">
        <f>IF(N363="sníž. přenesená",J363,0)</f>
        <v>0</v>
      </c>
      <c r="BI363" s="215">
        <f>IF(N363="nulová",J363,0)</f>
        <v>0</v>
      </c>
      <c r="BJ363" s="16" t="s">
        <v>80</v>
      </c>
      <c r="BK363" s="215">
        <f>ROUND(I363*H363,2)</f>
        <v>0</v>
      </c>
      <c r="BL363" s="16" t="s">
        <v>127</v>
      </c>
      <c r="BM363" s="16" t="s">
        <v>576</v>
      </c>
    </row>
    <row r="364" s="1" customFormat="1">
      <c r="B364" s="37"/>
      <c r="C364" s="38"/>
      <c r="D364" s="216" t="s">
        <v>129</v>
      </c>
      <c r="E364" s="38"/>
      <c r="F364" s="217" t="s">
        <v>575</v>
      </c>
      <c r="G364" s="38"/>
      <c r="H364" s="38"/>
      <c r="I364" s="129"/>
      <c r="J364" s="38"/>
      <c r="K364" s="38"/>
      <c r="L364" s="42"/>
      <c r="M364" s="218"/>
      <c r="N364" s="78"/>
      <c r="O364" s="78"/>
      <c r="P364" s="78"/>
      <c r="Q364" s="78"/>
      <c r="R364" s="78"/>
      <c r="S364" s="78"/>
      <c r="T364" s="79"/>
      <c r="AT364" s="16" t="s">
        <v>129</v>
      </c>
      <c r="AU364" s="16" t="s">
        <v>83</v>
      </c>
    </row>
    <row r="365" s="11" customFormat="1">
      <c r="B365" s="220"/>
      <c r="C365" s="221"/>
      <c r="D365" s="216" t="s">
        <v>133</v>
      </c>
      <c r="E365" s="222" t="s">
        <v>19</v>
      </c>
      <c r="F365" s="223" t="s">
        <v>83</v>
      </c>
      <c r="G365" s="221"/>
      <c r="H365" s="224">
        <v>2</v>
      </c>
      <c r="I365" s="225"/>
      <c r="J365" s="221"/>
      <c r="K365" s="221"/>
      <c r="L365" s="226"/>
      <c r="M365" s="227"/>
      <c r="N365" s="228"/>
      <c r="O365" s="228"/>
      <c r="P365" s="228"/>
      <c r="Q365" s="228"/>
      <c r="R365" s="228"/>
      <c r="S365" s="228"/>
      <c r="T365" s="229"/>
      <c r="AT365" s="230" t="s">
        <v>133</v>
      </c>
      <c r="AU365" s="230" t="s">
        <v>83</v>
      </c>
      <c r="AV365" s="11" t="s">
        <v>83</v>
      </c>
      <c r="AW365" s="11" t="s">
        <v>33</v>
      </c>
      <c r="AX365" s="11" t="s">
        <v>80</v>
      </c>
      <c r="AY365" s="230" t="s">
        <v>120</v>
      </c>
    </row>
    <row r="366" s="10" customFormat="1" ht="22.8" customHeight="1">
      <c r="B366" s="188"/>
      <c r="C366" s="189"/>
      <c r="D366" s="190" t="s">
        <v>71</v>
      </c>
      <c r="E366" s="202" t="s">
        <v>181</v>
      </c>
      <c r="F366" s="202" t="s">
        <v>577</v>
      </c>
      <c r="G366" s="189"/>
      <c r="H366" s="189"/>
      <c r="I366" s="192"/>
      <c r="J366" s="203">
        <f>BK366</f>
        <v>0</v>
      </c>
      <c r="K366" s="189"/>
      <c r="L366" s="194"/>
      <c r="M366" s="195"/>
      <c r="N366" s="196"/>
      <c r="O366" s="196"/>
      <c r="P366" s="197">
        <f>SUM(P367:P421)</f>
        <v>0</v>
      </c>
      <c r="Q366" s="196"/>
      <c r="R366" s="197">
        <f>SUM(R367:R421)</f>
        <v>54.715817999999999</v>
      </c>
      <c r="S366" s="196"/>
      <c r="T366" s="198">
        <f>SUM(T367:T421)</f>
        <v>12.126000000000001</v>
      </c>
      <c r="AR366" s="199" t="s">
        <v>80</v>
      </c>
      <c r="AT366" s="200" t="s">
        <v>71</v>
      </c>
      <c r="AU366" s="200" t="s">
        <v>80</v>
      </c>
      <c r="AY366" s="199" t="s">
        <v>120</v>
      </c>
      <c r="BK366" s="201">
        <f>SUM(BK367:BK421)</f>
        <v>0</v>
      </c>
    </row>
    <row r="367" s="1" customFormat="1" ht="16.5" customHeight="1">
      <c r="B367" s="37"/>
      <c r="C367" s="204" t="s">
        <v>578</v>
      </c>
      <c r="D367" s="204" t="s">
        <v>122</v>
      </c>
      <c r="E367" s="205" t="s">
        <v>579</v>
      </c>
      <c r="F367" s="206" t="s">
        <v>580</v>
      </c>
      <c r="G367" s="207" t="s">
        <v>425</v>
      </c>
      <c r="H367" s="208">
        <v>8</v>
      </c>
      <c r="I367" s="209"/>
      <c r="J367" s="210">
        <f>ROUND(I367*H367,2)</f>
        <v>0</v>
      </c>
      <c r="K367" s="206" t="s">
        <v>137</v>
      </c>
      <c r="L367" s="42"/>
      <c r="M367" s="211" t="s">
        <v>19</v>
      </c>
      <c r="N367" s="212" t="s">
        <v>43</v>
      </c>
      <c r="O367" s="78"/>
      <c r="P367" s="213">
        <f>O367*H367</f>
        <v>0</v>
      </c>
      <c r="Q367" s="213">
        <v>0.00069999999999999999</v>
      </c>
      <c r="R367" s="213">
        <f>Q367*H367</f>
        <v>0.0055999999999999999</v>
      </c>
      <c r="S367" s="213">
        <v>0</v>
      </c>
      <c r="T367" s="214">
        <f>S367*H367</f>
        <v>0</v>
      </c>
      <c r="AR367" s="16" t="s">
        <v>127</v>
      </c>
      <c r="AT367" s="16" t="s">
        <v>122</v>
      </c>
      <c r="AU367" s="16" t="s">
        <v>83</v>
      </c>
      <c r="AY367" s="16" t="s">
        <v>120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16" t="s">
        <v>80</v>
      </c>
      <c r="BK367" s="215">
        <f>ROUND(I367*H367,2)</f>
        <v>0</v>
      </c>
      <c r="BL367" s="16" t="s">
        <v>127</v>
      </c>
      <c r="BM367" s="16" t="s">
        <v>581</v>
      </c>
    </row>
    <row r="368" s="1" customFormat="1">
      <c r="B368" s="37"/>
      <c r="C368" s="38"/>
      <c r="D368" s="216" t="s">
        <v>129</v>
      </c>
      <c r="E368" s="38"/>
      <c r="F368" s="217" t="s">
        <v>582</v>
      </c>
      <c r="G368" s="38"/>
      <c r="H368" s="38"/>
      <c r="I368" s="129"/>
      <c r="J368" s="38"/>
      <c r="K368" s="38"/>
      <c r="L368" s="42"/>
      <c r="M368" s="218"/>
      <c r="N368" s="78"/>
      <c r="O368" s="78"/>
      <c r="P368" s="78"/>
      <c r="Q368" s="78"/>
      <c r="R368" s="78"/>
      <c r="S368" s="78"/>
      <c r="T368" s="79"/>
      <c r="AT368" s="16" t="s">
        <v>129</v>
      </c>
      <c r="AU368" s="16" t="s">
        <v>83</v>
      </c>
    </row>
    <row r="369" s="11" customFormat="1">
      <c r="B369" s="220"/>
      <c r="C369" s="221"/>
      <c r="D369" s="216" t="s">
        <v>133</v>
      </c>
      <c r="E369" s="222" t="s">
        <v>19</v>
      </c>
      <c r="F369" s="223" t="s">
        <v>140</v>
      </c>
      <c r="G369" s="221"/>
      <c r="H369" s="224">
        <v>8</v>
      </c>
      <c r="I369" s="225"/>
      <c r="J369" s="221"/>
      <c r="K369" s="221"/>
      <c r="L369" s="226"/>
      <c r="M369" s="227"/>
      <c r="N369" s="228"/>
      <c r="O369" s="228"/>
      <c r="P369" s="228"/>
      <c r="Q369" s="228"/>
      <c r="R369" s="228"/>
      <c r="S369" s="228"/>
      <c r="T369" s="229"/>
      <c r="AT369" s="230" t="s">
        <v>133</v>
      </c>
      <c r="AU369" s="230" t="s">
        <v>83</v>
      </c>
      <c r="AV369" s="11" t="s">
        <v>83</v>
      </c>
      <c r="AW369" s="11" t="s">
        <v>33</v>
      </c>
      <c r="AX369" s="11" t="s">
        <v>80</v>
      </c>
      <c r="AY369" s="230" t="s">
        <v>120</v>
      </c>
    </row>
    <row r="370" s="1" customFormat="1" ht="16.5" customHeight="1">
      <c r="B370" s="37"/>
      <c r="C370" s="252" t="s">
        <v>583</v>
      </c>
      <c r="D370" s="252" t="s">
        <v>268</v>
      </c>
      <c r="E370" s="253" t="s">
        <v>584</v>
      </c>
      <c r="F370" s="254" t="s">
        <v>585</v>
      </c>
      <c r="G370" s="255" t="s">
        <v>425</v>
      </c>
      <c r="H370" s="256">
        <v>1</v>
      </c>
      <c r="I370" s="257"/>
      <c r="J370" s="258">
        <f>ROUND(I370*H370,2)</f>
        <v>0</v>
      </c>
      <c r="K370" s="254" t="s">
        <v>126</v>
      </c>
      <c r="L370" s="259"/>
      <c r="M370" s="260" t="s">
        <v>19</v>
      </c>
      <c r="N370" s="261" t="s">
        <v>43</v>
      </c>
      <c r="O370" s="78"/>
      <c r="P370" s="213">
        <f>O370*H370</f>
        <v>0</v>
      </c>
      <c r="Q370" s="213">
        <v>0.0040000000000000001</v>
      </c>
      <c r="R370" s="213">
        <f>Q370*H370</f>
        <v>0.0040000000000000001</v>
      </c>
      <c r="S370" s="213">
        <v>0</v>
      </c>
      <c r="T370" s="214">
        <f>S370*H370</f>
        <v>0</v>
      </c>
      <c r="AR370" s="16" t="s">
        <v>140</v>
      </c>
      <c r="AT370" s="16" t="s">
        <v>268</v>
      </c>
      <c r="AU370" s="16" t="s">
        <v>83</v>
      </c>
      <c r="AY370" s="16" t="s">
        <v>120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16" t="s">
        <v>80</v>
      </c>
      <c r="BK370" s="215">
        <f>ROUND(I370*H370,2)</f>
        <v>0</v>
      </c>
      <c r="BL370" s="16" t="s">
        <v>127</v>
      </c>
      <c r="BM370" s="16" t="s">
        <v>586</v>
      </c>
    </row>
    <row r="371" s="1" customFormat="1">
      <c r="B371" s="37"/>
      <c r="C371" s="38"/>
      <c r="D371" s="216" t="s">
        <v>129</v>
      </c>
      <c r="E371" s="38"/>
      <c r="F371" s="217" t="s">
        <v>587</v>
      </c>
      <c r="G371" s="38"/>
      <c r="H371" s="38"/>
      <c r="I371" s="129"/>
      <c r="J371" s="38"/>
      <c r="K371" s="38"/>
      <c r="L371" s="42"/>
      <c r="M371" s="218"/>
      <c r="N371" s="78"/>
      <c r="O371" s="78"/>
      <c r="P371" s="78"/>
      <c r="Q371" s="78"/>
      <c r="R371" s="78"/>
      <c r="S371" s="78"/>
      <c r="T371" s="79"/>
      <c r="AT371" s="16" t="s">
        <v>129</v>
      </c>
      <c r="AU371" s="16" t="s">
        <v>83</v>
      </c>
    </row>
    <row r="372" s="1" customFormat="1">
      <c r="B372" s="37"/>
      <c r="C372" s="38"/>
      <c r="D372" s="216" t="s">
        <v>131</v>
      </c>
      <c r="E372" s="38"/>
      <c r="F372" s="219" t="s">
        <v>588</v>
      </c>
      <c r="G372" s="38"/>
      <c r="H372" s="38"/>
      <c r="I372" s="129"/>
      <c r="J372" s="38"/>
      <c r="K372" s="38"/>
      <c r="L372" s="42"/>
      <c r="M372" s="218"/>
      <c r="N372" s="78"/>
      <c r="O372" s="78"/>
      <c r="P372" s="78"/>
      <c r="Q372" s="78"/>
      <c r="R372" s="78"/>
      <c r="S372" s="78"/>
      <c r="T372" s="79"/>
      <c r="AT372" s="16" t="s">
        <v>131</v>
      </c>
      <c r="AU372" s="16" t="s">
        <v>83</v>
      </c>
    </row>
    <row r="373" s="11" customFormat="1">
      <c r="B373" s="220"/>
      <c r="C373" s="221"/>
      <c r="D373" s="216" t="s">
        <v>133</v>
      </c>
      <c r="E373" s="222" t="s">
        <v>19</v>
      </c>
      <c r="F373" s="223" t="s">
        <v>80</v>
      </c>
      <c r="G373" s="221"/>
      <c r="H373" s="224">
        <v>1</v>
      </c>
      <c r="I373" s="225"/>
      <c r="J373" s="221"/>
      <c r="K373" s="221"/>
      <c r="L373" s="226"/>
      <c r="M373" s="227"/>
      <c r="N373" s="228"/>
      <c r="O373" s="228"/>
      <c r="P373" s="228"/>
      <c r="Q373" s="228"/>
      <c r="R373" s="228"/>
      <c r="S373" s="228"/>
      <c r="T373" s="229"/>
      <c r="AT373" s="230" t="s">
        <v>133</v>
      </c>
      <c r="AU373" s="230" t="s">
        <v>83</v>
      </c>
      <c r="AV373" s="11" t="s">
        <v>83</v>
      </c>
      <c r="AW373" s="11" t="s">
        <v>33</v>
      </c>
      <c r="AX373" s="11" t="s">
        <v>80</v>
      </c>
      <c r="AY373" s="230" t="s">
        <v>120</v>
      </c>
    </row>
    <row r="374" s="1" customFormat="1" ht="16.5" customHeight="1">
      <c r="B374" s="37"/>
      <c r="C374" s="252" t="s">
        <v>589</v>
      </c>
      <c r="D374" s="252" t="s">
        <v>268</v>
      </c>
      <c r="E374" s="253" t="s">
        <v>590</v>
      </c>
      <c r="F374" s="254" t="s">
        <v>591</v>
      </c>
      <c r="G374" s="255" t="s">
        <v>425</v>
      </c>
      <c r="H374" s="256">
        <v>1</v>
      </c>
      <c r="I374" s="257"/>
      <c r="J374" s="258">
        <f>ROUND(I374*H374,2)</f>
        <v>0</v>
      </c>
      <c r="K374" s="254" t="s">
        <v>137</v>
      </c>
      <c r="L374" s="259"/>
      <c r="M374" s="260" t="s">
        <v>19</v>
      </c>
      <c r="N374" s="261" t="s">
        <v>43</v>
      </c>
      <c r="O374" s="78"/>
      <c r="P374" s="213">
        <f>O374*H374</f>
        <v>0</v>
      </c>
      <c r="Q374" s="213">
        <v>0.0050000000000000001</v>
      </c>
      <c r="R374" s="213">
        <f>Q374*H374</f>
        <v>0.0050000000000000001</v>
      </c>
      <c r="S374" s="213">
        <v>0</v>
      </c>
      <c r="T374" s="214">
        <f>S374*H374</f>
        <v>0</v>
      </c>
      <c r="AR374" s="16" t="s">
        <v>140</v>
      </c>
      <c r="AT374" s="16" t="s">
        <v>268</v>
      </c>
      <c r="AU374" s="16" t="s">
        <v>83</v>
      </c>
      <c r="AY374" s="16" t="s">
        <v>120</v>
      </c>
      <c r="BE374" s="215">
        <f>IF(N374="základní",J374,0)</f>
        <v>0</v>
      </c>
      <c r="BF374" s="215">
        <f>IF(N374="snížená",J374,0)</f>
        <v>0</v>
      </c>
      <c r="BG374" s="215">
        <f>IF(N374="zákl. přenesená",J374,0)</f>
        <v>0</v>
      </c>
      <c r="BH374" s="215">
        <f>IF(N374="sníž. přenesená",J374,0)</f>
        <v>0</v>
      </c>
      <c r="BI374" s="215">
        <f>IF(N374="nulová",J374,0)</f>
        <v>0</v>
      </c>
      <c r="BJ374" s="16" t="s">
        <v>80</v>
      </c>
      <c r="BK374" s="215">
        <f>ROUND(I374*H374,2)</f>
        <v>0</v>
      </c>
      <c r="BL374" s="16" t="s">
        <v>127</v>
      </c>
      <c r="BM374" s="16" t="s">
        <v>592</v>
      </c>
    </row>
    <row r="375" s="1" customFormat="1">
      <c r="B375" s="37"/>
      <c r="C375" s="38"/>
      <c r="D375" s="216" t="s">
        <v>129</v>
      </c>
      <c r="E375" s="38"/>
      <c r="F375" s="217" t="s">
        <v>591</v>
      </c>
      <c r="G375" s="38"/>
      <c r="H375" s="38"/>
      <c r="I375" s="129"/>
      <c r="J375" s="38"/>
      <c r="K375" s="38"/>
      <c r="L375" s="42"/>
      <c r="M375" s="218"/>
      <c r="N375" s="78"/>
      <c r="O375" s="78"/>
      <c r="P375" s="78"/>
      <c r="Q375" s="78"/>
      <c r="R375" s="78"/>
      <c r="S375" s="78"/>
      <c r="T375" s="79"/>
      <c r="AT375" s="16" t="s">
        <v>129</v>
      </c>
      <c r="AU375" s="16" t="s">
        <v>83</v>
      </c>
    </row>
    <row r="376" s="1" customFormat="1">
      <c r="B376" s="37"/>
      <c r="C376" s="38"/>
      <c r="D376" s="216" t="s">
        <v>131</v>
      </c>
      <c r="E376" s="38"/>
      <c r="F376" s="219" t="s">
        <v>593</v>
      </c>
      <c r="G376" s="38"/>
      <c r="H376" s="38"/>
      <c r="I376" s="129"/>
      <c r="J376" s="38"/>
      <c r="K376" s="38"/>
      <c r="L376" s="42"/>
      <c r="M376" s="218"/>
      <c r="N376" s="78"/>
      <c r="O376" s="78"/>
      <c r="P376" s="78"/>
      <c r="Q376" s="78"/>
      <c r="R376" s="78"/>
      <c r="S376" s="78"/>
      <c r="T376" s="79"/>
      <c r="AT376" s="16" t="s">
        <v>131</v>
      </c>
      <c r="AU376" s="16" t="s">
        <v>83</v>
      </c>
    </row>
    <row r="377" s="1" customFormat="1" ht="16.5" customHeight="1">
      <c r="B377" s="37"/>
      <c r="C377" s="252" t="s">
        <v>594</v>
      </c>
      <c r="D377" s="252" t="s">
        <v>268</v>
      </c>
      <c r="E377" s="253" t="s">
        <v>595</v>
      </c>
      <c r="F377" s="254" t="s">
        <v>596</v>
      </c>
      <c r="G377" s="255" t="s">
        <v>425</v>
      </c>
      <c r="H377" s="256">
        <v>3</v>
      </c>
      <c r="I377" s="257"/>
      <c r="J377" s="258">
        <f>ROUND(I377*H377,2)</f>
        <v>0</v>
      </c>
      <c r="K377" s="254" t="s">
        <v>137</v>
      </c>
      <c r="L377" s="259"/>
      <c r="M377" s="260" t="s">
        <v>19</v>
      </c>
      <c r="N377" s="261" t="s">
        <v>43</v>
      </c>
      <c r="O377" s="78"/>
      <c r="P377" s="213">
        <f>O377*H377</f>
        <v>0</v>
      </c>
      <c r="Q377" s="213">
        <v>0.0025000000000000001</v>
      </c>
      <c r="R377" s="213">
        <f>Q377*H377</f>
        <v>0.0074999999999999997</v>
      </c>
      <c r="S377" s="213">
        <v>0</v>
      </c>
      <c r="T377" s="214">
        <f>S377*H377</f>
        <v>0</v>
      </c>
      <c r="AR377" s="16" t="s">
        <v>140</v>
      </c>
      <c r="AT377" s="16" t="s">
        <v>268</v>
      </c>
      <c r="AU377" s="16" t="s">
        <v>83</v>
      </c>
      <c r="AY377" s="16" t="s">
        <v>120</v>
      </c>
      <c r="BE377" s="215">
        <f>IF(N377="základní",J377,0)</f>
        <v>0</v>
      </c>
      <c r="BF377" s="215">
        <f>IF(N377="snížená",J377,0)</f>
        <v>0</v>
      </c>
      <c r="BG377" s="215">
        <f>IF(N377="zákl. přenesená",J377,0)</f>
        <v>0</v>
      </c>
      <c r="BH377" s="215">
        <f>IF(N377="sníž. přenesená",J377,0)</f>
        <v>0</v>
      </c>
      <c r="BI377" s="215">
        <f>IF(N377="nulová",J377,0)</f>
        <v>0</v>
      </c>
      <c r="BJ377" s="16" t="s">
        <v>80</v>
      </c>
      <c r="BK377" s="215">
        <f>ROUND(I377*H377,2)</f>
        <v>0</v>
      </c>
      <c r="BL377" s="16" t="s">
        <v>127</v>
      </c>
      <c r="BM377" s="16" t="s">
        <v>597</v>
      </c>
    </row>
    <row r="378" s="1" customFormat="1">
      <c r="B378" s="37"/>
      <c r="C378" s="38"/>
      <c r="D378" s="216" t="s">
        <v>129</v>
      </c>
      <c r="E378" s="38"/>
      <c r="F378" s="217" t="s">
        <v>596</v>
      </c>
      <c r="G378" s="38"/>
      <c r="H378" s="38"/>
      <c r="I378" s="129"/>
      <c r="J378" s="38"/>
      <c r="K378" s="38"/>
      <c r="L378" s="42"/>
      <c r="M378" s="218"/>
      <c r="N378" s="78"/>
      <c r="O378" s="78"/>
      <c r="P378" s="78"/>
      <c r="Q378" s="78"/>
      <c r="R378" s="78"/>
      <c r="S378" s="78"/>
      <c r="T378" s="79"/>
      <c r="AT378" s="16" t="s">
        <v>129</v>
      </c>
      <c r="AU378" s="16" t="s">
        <v>83</v>
      </c>
    </row>
    <row r="379" s="1" customFormat="1">
      <c r="B379" s="37"/>
      <c r="C379" s="38"/>
      <c r="D379" s="216" t="s">
        <v>131</v>
      </c>
      <c r="E379" s="38"/>
      <c r="F379" s="219" t="s">
        <v>598</v>
      </c>
      <c r="G379" s="38"/>
      <c r="H379" s="38"/>
      <c r="I379" s="129"/>
      <c r="J379" s="38"/>
      <c r="K379" s="38"/>
      <c r="L379" s="42"/>
      <c r="M379" s="218"/>
      <c r="N379" s="78"/>
      <c r="O379" s="78"/>
      <c r="P379" s="78"/>
      <c r="Q379" s="78"/>
      <c r="R379" s="78"/>
      <c r="S379" s="78"/>
      <c r="T379" s="79"/>
      <c r="AT379" s="16" t="s">
        <v>131</v>
      </c>
      <c r="AU379" s="16" t="s">
        <v>83</v>
      </c>
    </row>
    <row r="380" s="11" customFormat="1">
      <c r="B380" s="220"/>
      <c r="C380" s="221"/>
      <c r="D380" s="216" t="s">
        <v>133</v>
      </c>
      <c r="E380" s="222" t="s">
        <v>19</v>
      </c>
      <c r="F380" s="223" t="s">
        <v>599</v>
      </c>
      <c r="G380" s="221"/>
      <c r="H380" s="224">
        <v>3</v>
      </c>
      <c r="I380" s="225"/>
      <c r="J380" s="221"/>
      <c r="K380" s="221"/>
      <c r="L380" s="226"/>
      <c r="M380" s="227"/>
      <c r="N380" s="228"/>
      <c r="O380" s="228"/>
      <c r="P380" s="228"/>
      <c r="Q380" s="228"/>
      <c r="R380" s="228"/>
      <c r="S380" s="228"/>
      <c r="T380" s="229"/>
      <c r="AT380" s="230" t="s">
        <v>133</v>
      </c>
      <c r="AU380" s="230" t="s">
        <v>83</v>
      </c>
      <c r="AV380" s="11" t="s">
        <v>83</v>
      </c>
      <c r="AW380" s="11" t="s">
        <v>33</v>
      </c>
      <c r="AX380" s="11" t="s">
        <v>80</v>
      </c>
      <c r="AY380" s="230" t="s">
        <v>120</v>
      </c>
    </row>
    <row r="381" s="1" customFormat="1" ht="16.5" customHeight="1">
      <c r="B381" s="37"/>
      <c r="C381" s="252" t="s">
        <v>600</v>
      </c>
      <c r="D381" s="252" t="s">
        <v>268</v>
      </c>
      <c r="E381" s="253" t="s">
        <v>601</v>
      </c>
      <c r="F381" s="254" t="s">
        <v>602</v>
      </c>
      <c r="G381" s="255" t="s">
        <v>425</v>
      </c>
      <c r="H381" s="256">
        <v>3</v>
      </c>
      <c r="I381" s="257"/>
      <c r="J381" s="258">
        <f>ROUND(I381*H381,2)</f>
        <v>0</v>
      </c>
      <c r="K381" s="254" t="s">
        <v>137</v>
      </c>
      <c r="L381" s="259"/>
      <c r="M381" s="260" t="s">
        <v>19</v>
      </c>
      <c r="N381" s="261" t="s">
        <v>43</v>
      </c>
      <c r="O381" s="78"/>
      <c r="P381" s="213">
        <f>O381*H381</f>
        <v>0</v>
      </c>
      <c r="Q381" s="213">
        <v>0.0077000000000000002</v>
      </c>
      <c r="R381" s="213">
        <f>Q381*H381</f>
        <v>0.023100000000000002</v>
      </c>
      <c r="S381" s="213">
        <v>0</v>
      </c>
      <c r="T381" s="214">
        <f>S381*H381</f>
        <v>0</v>
      </c>
      <c r="AR381" s="16" t="s">
        <v>140</v>
      </c>
      <c r="AT381" s="16" t="s">
        <v>268</v>
      </c>
      <c r="AU381" s="16" t="s">
        <v>83</v>
      </c>
      <c r="AY381" s="16" t="s">
        <v>120</v>
      </c>
      <c r="BE381" s="215">
        <f>IF(N381="základní",J381,0)</f>
        <v>0</v>
      </c>
      <c r="BF381" s="215">
        <f>IF(N381="snížená",J381,0)</f>
        <v>0</v>
      </c>
      <c r="BG381" s="215">
        <f>IF(N381="zákl. přenesená",J381,0)</f>
        <v>0</v>
      </c>
      <c r="BH381" s="215">
        <f>IF(N381="sníž. přenesená",J381,0)</f>
        <v>0</v>
      </c>
      <c r="BI381" s="215">
        <f>IF(N381="nulová",J381,0)</f>
        <v>0</v>
      </c>
      <c r="BJ381" s="16" t="s">
        <v>80</v>
      </c>
      <c r="BK381" s="215">
        <f>ROUND(I381*H381,2)</f>
        <v>0</v>
      </c>
      <c r="BL381" s="16" t="s">
        <v>127</v>
      </c>
      <c r="BM381" s="16" t="s">
        <v>603</v>
      </c>
    </row>
    <row r="382" s="1" customFormat="1">
      <c r="B382" s="37"/>
      <c r="C382" s="38"/>
      <c r="D382" s="216" t="s">
        <v>129</v>
      </c>
      <c r="E382" s="38"/>
      <c r="F382" s="217" t="s">
        <v>602</v>
      </c>
      <c r="G382" s="38"/>
      <c r="H382" s="38"/>
      <c r="I382" s="129"/>
      <c r="J382" s="38"/>
      <c r="K382" s="38"/>
      <c r="L382" s="42"/>
      <c r="M382" s="218"/>
      <c r="N382" s="78"/>
      <c r="O382" s="78"/>
      <c r="P382" s="78"/>
      <c r="Q382" s="78"/>
      <c r="R382" s="78"/>
      <c r="S382" s="78"/>
      <c r="T382" s="79"/>
      <c r="AT382" s="16" t="s">
        <v>129</v>
      </c>
      <c r="AU382" s="16" t="s">
        <v>83</v>
      </c>
    </row>
    <row r="383" s="1" customFormat="1">
      <c r="B383" s="37"/>
      <c r="C383" s="38"/>
      <c r="D383" s="216" t="s">
        <v>131</v>
      </c>
      <c r="E383" s="38"/>
      <c r="F383" s="219" t="s">
        <v>604</v>
      </c>
      <c r="G383" s="38"/>
      <c r="H383" s="38"/>
      <c r="I383" s="129"/>
      <c r="J383" s="38"/>
      <c r="K383" s="38"/>
      <c r="L383" s="42"/>
      <c r="M383" s="218"/>
      <c r="N383" s="78"/>
      <c r="O383" s="78"/>
      <c r="P383" s="78"/>
      <c r="Q383" s="78"/>
      <c r="R383" s="78"/>
      <c r="S383" s="78"/>
      <c r="T383" s="79"/>
      <c r="AT383" s="16" t="s">
        <v>131</v>
      </c>
      <c r="AU383" s="16" t="s">
        <v>83</v>
      </c>
    </row>
    <row r="384" s="11" customFormat="1">
      <c r="B384" s="220"/>
      <c r="C384" s="221"/>
      <c r="D384" s="216" t="s">
        <v>133</v>
      </c>
      <c r="E384" s="222" t="s">
        <v>19</v>
      </c>
      <c r="F384" s="223" t="s">
        <v>141</v>
      </c>
      <c r="G384" s="221"/>
      <c r="H384" s="224">
        <v>3</v>
      </c>
      <c r="I384" s="225"/>
      <c r="J384" s="221"/>
      <c r="K384" s="221"/>
      <c r="L384" s="226"/>
      <c r="M384" s="227"/>
      <c r="N384" s="228"/>
      <c r="O384" s="228"/>
      <c r="P384" s="228"/>
      <c r="Q384" s="228"/>
      <c r="R384" s="228"/>
      <c r="S384" s="228"/>
      <c r="T384" s="229"/>
      <c r="AT384" s="230" t="s">
        <v>133</v>
      </c>
      <c r="AU384" s="230" t="s">
        <v>83</v>
      </c>
      <c r="AV384" s="11" t="s">
        <v>83</v>
      </c>
      <c r="AW384" s="11" t="s">
        <v>33</v>
      </c>
      <c r="AX384" s="11" t="s">
        <v>80</v>
      </c>
      <c r="AY384" s="230" t="s">
        <v>120</v>
      </c>
    </row>
    <row r="385" s="1" customFormat="1" ht="16.5" customHeight="1">
      <c r="B385" s="37"/>
      <c r="C385" s="204" t="s">
        <v>605</v>
      </c>
      <c r="D385" s="204" t="s">
        <v>122</v>
      </c>
      <c r="E385" s="205" t="s">
        <v>606</v>
      </c>
      <c r="F385" s="206" t="s">
        <v>607</v>
      </c>
      <c r="G385" s="207" t="s">
        <v>425</v>
      </c>
      <c r="H385" s="208">
        <v>7</v>
      </c>
      <c r="I385" s="209"/>
      <c r="J385" s="210">
        <f>ROUND(I385*H385,2)</f>
        <v>0</v>
      </c>
      <c r="K385" s="206" t="s">
        <v>137</v>
      </c>
      <c r="L385" s="42"/>
      <c r="M385" s="211" t="s">
        <v>19</v>
      </c>
      <c r="N385" s="212" t="s">
        <v>43</v>
      </c>
      <c r="O385" s="78"/>
      <c r="P385" s="213">
        <f>O385*H385</f>
        <v>0</v>
      </c>
      <c r="Q385" s="213">
        <v>0.10940999999999999</v>
      </c>
      <c r="R385" s="213">
        <f>Q385*H385</f>
        <v>0.76586999999999994</v>
      </c>
      <c r="S385" s="213">
        <v>0</v>
      </c>
      <c r="T385" s="214">
        <f>S385*H385</f>
        <v>0</v>
      </c>
      <c r="AR385" s="16" t="s">
        <v>127</v>
      </c>
      <c r="AT385" s="16" t="s">
        <v>122</v>
      </c>
      <c r="AU385" s="16" t="s">
        <v>83</v>
      </c>
      <c r="AY385" s="16" t="s">
        <v>120</v>
      </c>
      <c r="BE385" s="215">
        <f>IF(N385="základní",J385,0)</f>
        <v>0</v>
      </c>
      <c r="BF385" s="215">
        <f>IF(N385="snížená",J385,0)</f>
        <v>0</v>
      </c>
      <c r="BG385" s="215">
        <f>IF(N385="zákl. přenesená",J385,0)</f>
        <v>0</v>
      </c>
      <c r="BH385" s="215">
        <f>IF(N385="sníž. přenesená",J385,0)</f>
        <v>0</v>
      </c>
      <c r="BI385" s="215">
        <f>IF(N385="nulová",J385,0)</f>
        <v>0</v>
      </c>
      <c r="BJ385" s="16" t="s">
        <v>80</v>
      </c>
      <c r="BK385" s="215">
        <f>ROUND(I385*H385,2)</f>
        <v>0</v>
      </c>
      <c r="BL385" s="16" t="s">
        <v>127</v>
      </c>
      <c r="BM385" s="16" t="s">
        <v>608</v>
      </c>
    </row>
    <row r="386" s="1" customFormat="1">
      <c r="B386" s="37"/>
      <c r="C386" s="38"/>
      <c r="D386" s="216" t="s">
        <v>129</v>
      </c>
      <c r="E386" s="38"/>
      <c r="F386" s="217" t="s">
        <v>609</v>
      </c>
      <c r="G386" s="38"/>
      <c r="H386" s="38"/>
      <c r="I386" s="129"/>
      <c r="J386" s="38"/>
      <c r="K386" s="38"/>
      <c r="L386" s="42"/>
      <c r="M386" s="218"/>
      <c r="N386" s="78"/>
      <c r="O386" s="78"/>
      <c r="P386" s="78"/>
      <c r="Q386" s="78"/>
      <c r="R386" s="78"/>
      <c r="S386" s="78"/>
      <c r="T386" s="79"/>
      <c r="AT386" s="16" t="s">
        <v>129</v>
      </c>
      <c r="AU386" s="16" t="s">
        <v>83</v>
      </c>
    </row>
    <row r="387" s="11" customFormat="1">
      <c r="B387" s="220"/>
      <c r="C387" s="221"/>
      <c r="D387" s="216" t="s">
        <v>133</v>
      </c>
      <c r="E387" s="222" t="s">
        <v>19</v>
      </c>
      <c r="F387" s="223" t="s">
        <v>168</v>
      </c>
      <c r="G387" s="221"/>
      <c r="H387" s="224">
        <v>7</v>
      </c>
      <c r="I387" s="225"/>
      <c r="J387" s="221"/>
      <c r="K387" s="221"/>
      <c r="L387" s="226"/>
      <c r="M387" s="227"/>
      <c r="N387" s="228"/>
      <c r="O387" s="228"/>
      <c r="P387" s="228"/>
      <c r="Q387" s="228"/>
      <c r="R387" s="228"/>
      <c r="S387" s="228"/>
      <c r="T387" s="229"/>
      <c r="AT387" s="230" t="s">
        <v>133</v>
      </c>
      <c r="AU387" s="230" t="s">
        <v>83</v>
      </c>
      <c r="AV387" s="11" t="s">
        <v>83</v>
      </c>
      <c r="AW387" s="11" t="s">
        <v>33</v>
      </c>
      <c r="AX387" s="11" t="s">
        <v>80</v>
      </c>
      <c r="AY387" s="230" t="s">
        <v>120</v>
      </c>
    </row>
    <row r="388" s="1" customFormat="1" ht="16.5" customHeight="1">
      <c r="B388" s="37"/>
      <c r="C388" s="252" t="s">
        <v>610</v>
      </c>
      <c r="D388" s="252" t="s">
        <v>268</v>
      </c>
      <c r="E388" s="253" t="s">
        <v>611</v>
      </c>
      <c r="F388" s="254" t="s">
        <v>612</v>
      </c>
      <c r="G388" s="255" t="s">
        <v>425</v>
      </c>
      <c r="H388" s="256">
        <v>7</v>
      </c>
      <c r="I388" s="257"/>
      <c r="J388" s="258">
        <f>ROUND(I388*H388,2)</f>
        <v>0</v>
      </c>
      <c r="K388" s="254" t="s">
        <v>137</v>
      </c>
      <c r="L388" s="259"/>
      <c r="M388" s="260" t="s">
        <v>19</v>
      </c>
      <c r="N388" s="261" t="s">
        <v>43</v>
      </c>
      <c r="O388" s="78"/>
      <c r="P388" s="213">
        <f>O388*H388</f>
        <v>0</v>
      </c>
      <c r="Q388" s="213">
        <v>0.0061000000000000004</v>
      </c>
      <c r="R388" s="213">
        <f>Q388*H388</f>
        <v>0.042700000000000002</v>
      </c>
      <c r="S388" s="213">
        <v>0</v>
      </c>
      <c r="T388" s="214">
        <f>S388*H388</f>
        <v>0</v>
      </c>
      <c r="AR388" s="16" t="s">
        <v>140</v>
      </c>
      <c r="AT388" s="16" t="s">
        <v>268</v>
      </c>
      <c r="AU388" s="16" t="s">
        <v>83</v>
      </c>
      <c r="AY388" s="16" t="s">
        <v>120</v>
      </c>
      <c r="BE388" s="215">
        <f>IF(N388="základní",J388,0)</f>
        <v>0</v>
      </c>
      <c r="BF388" s="215">
        <f>IF(N388="snížená",J388,0)</f>
        <v>0</v>
      </c>
      <c r="BG388" s="215">
        <f>IF(N388="zákl. přenesená",J388,0)</f>
        <v>0</v>
      </c>
      <c r="BH388" s="215">
        <f>IF(N388="sníž. přenesená",J388,0)</f>
        <v>0</v>
      </c>
      <c r="BI388" s="215">
        <f>IF(N388="nulová",J388,0)</f>
        <v>0</v>
      </c>
      <c r="BJ388" s="16" t="s">
        <v>80</v>
      </c>
      <c r="BK388" s="215">
        <f>ROUND(I388*H388,2)</f>
        <v>0</v>
      </c>
      <c r="BL388" s="16" t="s">
        <v>127</v>
      </c>
      <c r="BM388" s="16" t="s">
        <v>613</v>
      </c>
    </row>
    <row r="389" s="1" customFormat="1">
      <c r="B389" s="37"/>
      <c r="C389" s="38"/>
      <c r="D389" s="216" t="s">
        <v>129</v>
      </c>
      <c r="E389" s="38"/>
      <c r="F389" s="217" t="s">
        <v>612</v>
      </c>
      <c r="G389" s="38"/>
      <c r="H389" s="38"/>
      <c r="I389" s="129"/>
      <c r="J389" s="38"/>
      <c r="K389" s="38"/>
      <c r="L389" s="42"/>
      <c r="M389" s="218"/>
      <c r="N389" s="78"/>
      <c r="O389" s="78"/>
      <c r="P389" s="78"/>
      <c r="Q389" s="78"/>
      <c r="R389" s="78"/>
      <c r="S389" s="78"/>
      <c r="T389" s="79"/>
      <c r="AT389" s="16" t="s">
        <v>129</v>
      </c>
      <c r="AU389" s="16" t="s">
        <v>83</v>
      </c>
    </row>
    <row r="390" s="11" customFormat="1">
      <c r="B390" s="220"/>
      <c r="C390" s="221"/>
      <c r="D390" s="216" t="s">
        <v>133</v>
      </c>
      <c r="E390" s="222" t="s">
        <v>19</v>
      </c>
      <c r="F390" s="223" t="s">
        <v>168</v>
      </c>
      <c r="G390" s="221"/>
      <c r="H390" s="224">
        <v>7</v>
      </c>
      <c r="I390" s="225"/>
      <c r="J390" s="221"/>
      <c r="K390" s="221"/>
      <c r="L390" s="226"/>
      <c r="M390" s="227"/>
      <c r="N390" s="228"/>
      <c r="O390" s="228"/>
      <c r="P390" s="228"/>
      <c r="Q390" s="228"/>
      <c r="R390" s="228"/>
      <c r="S390" s="228"/>
      <c r="T390" s="229"/>
      <c r="AT390" s="230" t="s">
        <v>133</v>
      </c>
      <c r="AU390" s="230" t="s">
        <v>83</v>
      </c>
      <c r="AV390" s="11" t="s">
        <v>83</v>
      </c>
      <c r="AW390" s="11" t="s">
        <v>33</v>
      </c>
      <c r="AX390" s="11" t="s">
        <v>80</v>
      </c>
      <c r="AY390" s="230" t="s">
        <v>120</v>
      </c>
    </row>
    <row r="391" s="1" customFormat="1" ht="16.5" customHeight="1">
      <c r="B391" s="37"/>
      <c r="C391" s="204" t="s">
        <v>614</v>
      </c>
      <c r="D391" s="204" t="s">
        <v>122</v>
      </c>
      <c r="E391" s="205" t="s">
        <v>615</v>
      </c>
      <c r="F391" s="206" t="s">
        <v>616</v>
      </c>
      <c r="G391" s="207" t="s">
        <v>425</v>
      </c>
      <c r="H391" s="208">
        <v>1</v>
      </c>
      <c r="I391" s="209"/>
      <c r="J391" s="210">
        <f>ROUND(I391*H391,2)</f>
        <v>0</v>
      </c>
      <c r="K391" s="206" t="s">
        <v>137</v>
      </c>
      <c r="L391" s="42"/>
      <c r="M391" s="211" t="s">
        <v>19</v>
      </c>
      <c r="N391" s="212" t="s">
        <v>43</v>
      </c>
      <c r="O391" s="78"/>
      <c r="P391" s="213">
        <f>O391*H391</f>
        <v>0</v>
      </c>
      <c r="Q391" s="213">
        <v>0</v>
      </c>
      <c r="R391" s="213">
        <f>Q391*H391</f>
        <v>0</v>
      </c>
      <c r="S391" s="213">
        <v>0.082000000000000003</v>
      </c>
      <c r="T391" s="214">
        <f>S391*H391</f>
        <v>0.082000000000000003</v>
      </c>
      <c r="AR391" s="16" t="s">
        <v>127</v>
      </c>
      <c r="AT391" s="16" t="s">
        <v>122</v>
      </c>
      <c r="AU391" s="16" t="s">
        <v>83</v>
      </c>
      <c r="AY391" s="16" t="s">
        <v>120</v>
      </c>
      <c r="BE391" s="215">
        <f>IF(N391="základní",J391,0)</f>
        <v>0</v>
      </c>
      <c r="BF391" s="215">
        <f>IF(N391="snížená",J391,0)</f>
        <v>0</v>
      </c>
      <c r="BG391" s="215">
        <f>IF(N391="zákl. přenesená",J391,0)</f>
        <v>0</v>
      </c>
      <c r="BH391" s="215">
        <f>IF(N391="sníž. přenesená",J391,0)</f>
        <v>0</v>
      </c>
      <c r="BI391" s="215">
        <f>IF(N391="nulová",J391,0)</f>
        <v>0</v>
      </c>
      <c r="BJ391" s="16" t="s">
        <v>80</v>
      </c>
      <c r="BK391" s="215">
        <f>ROUND(I391*H391,2)</f>
        <v>0</v>
      </c>
      <c r="BL391" s="16" t="s">
        <v>127</v>
      </c>
      <c r="BM391" s="16" t="s">
        <v>617</v>
      </c>
    </row>
    <row r="392" s="1" customFormat="1">
      <c r="B392" s="37"/>
      <c r="C392" s="38"/>
      <c r="D392" s="216" t="s">
        <v>129</v>
      </c>
      <c r="E392" s="38"/>
      <c r="F392" s="217" t="s">
        <v>618</v>
      </c>
      <c r="G392" s="38"/>
      <c r="H392" s="38"/>
      <c r="I392" s="129"/>
      <c r="J392" s="38"/>
      <c r="K392" s="38"/>
      <c r="L392" s="42"/>
      <c r="M392" s="218"/>
      <c r="N392" s="78"/>
      <c r="O392" s="78"/>
      <c r="P392" s="78"/>
      <c r="Q392" s="78"/>
      <c r="R392" s="78"/>
      <c r="S392" s="78"/>
      <c r="T392" s="79"/>
      <c r="AT392" s="16" t="s">
        <v>129</v>
      </c>
      <c r="AU392" s="16" t="s">
        <v>83</v>
      </c>
    </row>
    <row r="393" s="1" customFormat="1">
      <c r="B393" s="37"/>
      <c r="C393" s="38"/>
      <c r="D393" s="216" t="s">
        <v>131</v>
      </c>
      <c r="E393" s="38"/>
      <c r="F393" s="219" t="s">
        <v>619</v>
      </c>
      <c r="G393" s="38"/>
      <c r="H393" s="38"/>
      <c r="I393" s="129"/>
      <c r="J393" s="38"/>
      <c r="K393" s="38"/>
      <c r="L393" s="42"/>
      <c r="M393" s="218"/>
      <c r="N393" s="78"/>
      <c r="O393" s="78"/>
      <c r="P393" s="78"/>
      <c r="Q393" s="78"/>
      <c r="R393" s="78"/>
      <c r="S393" s="78"/>
      <c r="T393" s="79"/>
      <c r="AT393" s="16" t="s">
        <v>131</v>
      </c>
      <c r="AU393" s="16" t="s">
        <v>83</v>
      </c>
    </row>
    <row r="394" s="11" customFormat="1">
      <c r="B394" s="220"/>
      <c r="C394" s="221"/>
      <c r="D394" s="216" t="s">
        <v>133</v>
      </c>
      <c r="E394" s="222" t="s">
        <v>19</v>
      </c>
      <c r="F394" s="223" t="s">
        <v>80</v>
      </c>
      <c r="G394" s="221"/>
      <c r="H394" s="224">
        <v>1</v>
      </c>
      <c r="I394" s="225"/>
      <c r="J394" s="221"/>
      <c r="K394" s="221"/>
      <c r="L394" s="226"/>
      <c r="M394" s="227"/>
      <c r="N394" s="228"/>
      <c r="O394" s="228"/>
      <c r="P394" s="228"/>
      <c r="Q394" s="228"/>
      <c r="R394" s="228"/>
      <c r="S394" s="228"/>
      <c r="T394" s="229"/>
      <c r="AT394" s="230" t="s">
        <v>133</v>
      </c>
      <c r="AU394" s="230" t="s">
        <v>83</v>
      </c>
      <c r="AV394" s="11" t="s">
        <v>83</v>
      </c>
      <c r="AW394" s="11" t="s">
        <v>33</v>
      </c>
      <c r="AX394" s="11" t="s">
        <v>80</v>
      </c>
      <c r="AY394" s="230" t="s">
        <v>120</v>
      </c>
    </row>
    <row r="395" s="1" customFormat="1" ht="16.5" customHeight="1">
      <c r="B395" s="37"/>
      <c r="C395" s="204" t="s">
        <v>620</v>
      </c>
      <c r="D395" s="204" t="s">
        <v>122</v>
      </c>
      <c r="E395" s="205" t="s">
        <v>621</v>
      </c>
      <c r="F395" s="206" t="s">
        <v>622</v>
      </c>
      <c r="G395" s="207" t="s">
        <v>425</v>
      </c>
      <c r="H395" s="208">
        <v>1</v>
      </c>
      <c r="I395" s="209"/>
      <c r="J395" s="210">
        <f>ROUND(I395*H395,2)</f>
        <v>0</v>
      </c>
      <c r="K395" s="206" t="s">
        <v>137</v>
      </c>
      <c r="L395" s="42"/>
      <c r="M395" s="211" t="s">
        <v>19</v>
      </c>
      <c r="N395" s="212" t="s">
        <v>43</v>
      </c>
      <c r="O395" s="78"/>
      <c r="P395" s="213">
        <f>O395*H395</f>
        <v>0</v>
      </c>
      <c r="Q395" s="213">
        <v>0</v>
      </c>
      <c r="R395" s="213">
        <f>Q395*H395</f>
        <v>0</v>
      </c>
      <c r="S395" s="213">
        <v>0.0040000000000000001</v>
      </c>
      <c r="T395" s="214">
        <f>S395*H395</f>
        <v>0.0040000000000000001</v>
      </c>
      <c r="AR395" s="16" t="s">
        <v>127</v>
      </c>
      <c r="AT395" s="16" t="s">
        <v>122</v>
      </c>
      <c r="AU395" s="16" t="s">
        <v>83</v>
      </c>
      <c r="AY395" s="16" t="s">
        <v>120</v>
      </c>
      <c r="BE395" s="215">
        <f>IF(N395="základní",J395,0)</f>
        <v>0</v>
      </c>
      <c r="BF395" s="215">
        <f>IF(N395="snížená",J395,0)</f>
        <v>0</v>
      </c>
      <c r="BG395" s="215">
        <f>IF(N395="zákl. přenesená",J395,0)</f>
        <v>0</v>
      </c>
      <c r="BH395" s="215">
        <f>IF(N395="sníž. přenesená",J395,0)</f>
        <v>0</v>
      </c>
      <c r="BI395" s="215">
        <f>IF(N395="nulová",J395,0)</f>
        <v>0</v>
      </c>
      <c r="BJ395" s="16" t="s">
        <v>80</v>
      </c>
      <c r="BK395" s="215">
        <f>ROUND(I395*H395,2)</f>
        <v>0</v>
      </c>
      <c r="BL395" s="16" t="s">
        <v>127</v>
      </c>
      <c r="BM395" s="16" t="s">
        <v>623</v>
      </c>
    </row>
    <row r="396" s="1" customFormat="1">
      <c r="B396" s="37"/>
      <c r="C396" s="38"/>
      <c r="D396" s="216" t="s">
        <v>129</v>
      </c>
      <c r="E396" s="38"/>
      <c r="F396" s="217" t="s">
        <v>624</v>
      </c>
      <c r="G396" s="38"/>
      <c r="H396" s="38"/>
      <c r="I396" s="129"/>
      <c r="J396" s="38"/>
      <c r="K396" s="38"/>
      <c r="L396" s="42"/>
      <c r="M396" s="218"/>
      <c r="N396" s="78"/>
      <c r="O396" s="78"/>
      <c r="P396" s="78"/>
      <c r="Q396" s="78"/>
      <c r="R396" s="78"/>
      <c r="S396" s="78"/>
      <c r="T396" s="79"/>
      <c r="AT396" s="16" t="s">
        <v>129</v>
      </c>
      <c r="AU396" s="16" t="s">
        <v>83</v>
      </c>
    </row>
    <row r="397" s="1" customFormat="1">
      <c r="B397" s="37"/>
      <c r="C397" s="38"/>
      <c r="D397" s="216" t="s">
        <v>131</v>
      </c>
      <c r="E397" s="38"/>
      <c r="F397" s="219" t="s">
        <v>625</v>
      </c>
      <c r="G397" s="38"/>
      <c r="H397" s="38"/>
      <c r="I397" s="129"/>
      <c r="J397" s="38"/>
      <c r="K397" s="38"/>
      <c r="L397" s="42"/>
      <c r="M397" s="218"/>
      <c r="N397" s="78"/>
      <c r="O397" s="78"/>
      <c r="P397" s="78"/>
      <c r="Q397" s="78"/>
      <c r="R397" s="78"/>
      <c r="S397" s="78"/>
      <c r="T397" s="79"/>
      <c r="AT397" s="16" t="s">
        <v>131</v>
      </c>
      <c r="AU397" s="16" t="s">
        <v>83</v>
      </c>
    </row>
    <row r="398" s="11" customFormat="1">
      <c r="B398" s="220"/>
      <c r="C398" s="221"/>
      <c r="D398" s="216" t="s">
        <v>133</v>
      </c>
      <c r="E398" s="222" t="s">
        <v>19</v>
      </c>
      <c r="F398" s="223" t="s">
        <v>80</v>
      </c>
      <c r="G398" s="221"/>
      <c r="H398" s="224">
        <v>1</v>
      </c>
      <c r="I398" s="225"/>
      <c r="J398" s="221"/>
      <c r="K398" s="221"/>
      <c r="L398" s="226"/>
      <c r="M398" s="227"/>
      <c r="N398" s="228"/>
      <c r="O398" s="228"/>
      <c r="P398" s="228"/>
      <c r="Q398" s="228"/>
      <c r="R398" s="228"/>
      <c r="S398" s="228"/>
      <c r="T398" s="229"/>
      <c r="AT398" s="230" t="s">
        <v>133</v>
      </c>
      <c r="AU398" s="230" t="s">
        <v>83</v>
      </c>
      <c r="AV398" s="11" t="s">
        <v>83</v>
      </c>
      <c r="AW398" s="11" t="s">
        <v>33</v>
      </c>
      <c r="AX398" s="11" t="s">
        <v>80</v>
      </c>
      <c r="AY398" s="230" t="s">
        <v>120</v>
      </c>
    </row>
    <row r="399" s="1" customFormat="1" ht="16.5" customHeight="1">
      <c r="B399" s="37"/>
      <c r="C399" s="204" t="s">
        <v>626</v>
      </c>
      <c r="D399" s="204" t="s">
        <v>122</v>
      </c>
      <c r="E399" s="205" t="s">
        <v>627</v>
      </c>
      <c r="F399" s="206" t="s">
        <v>628</v>
      </c>
      <c r="G399" s="207" t="s">
        <v>149</v>
      </c>
      <c r="H399" s="208">
        <v>263.69999999999999</v>
      </c>
      <c r="I399" s="209"/>
      <c r="J399" s="210">
        <f>ROUND(I399*H399,2)</f>
        <v>0</v>
      </c>
      <c r="K399" s="206" t="s">
        <v>137</v>
      </c>
      <c r="L399" s="42"/>
      <c r="M399" s="211" t="s">
        <v>19</v>
      </c>
      <c r="N399" s="212" t="s">
        <v>43</v>
      </c>
      <c r="O399" s="78"/>
      <c r="P399" s="213">
        <f>O399*H399</f>
        <v>0</v>
      </c>
      <c r="Q399" s="213">
        <v>0.15540000000000001</v>
      </c>
      <c r="R399" s="213">
        <f>Q399*H399</f>
        <v>40.97898</v>
      </c>
      <c r="S399" s="213">
        <v>0</v>
      </c>
      <c r="T399" s="214">
        <f>S399*H399</f>
        <v>0</v>
      </c>
      <c r="AR399" s="16" t="s">
        <v>127</v>
      </c>
      <c r="AT399" s="16" t="s">
        <v>122</v>
      </c>
      <c r="AU399" s="16" t="s">
        <v>83</v>
      </c>
      <c r="AY399" s="16" t="s">
        <v>120</v>
      </c>
      <c r="BE399" s="215">
        <f>IF(N399="základní",J399,0)</f>
        <v>0</v>
      </c>
      <c r="BF399" s="215">
        <f>IF(N399="snížená",J399,0)</f>
        <v>0</v>
      </c>
      <c r="BG399" s="215">
        <f>IF(N399="zákl. přenesená",J399,0)</f>
        <v>0</v>
      </c>
      <c r="BH399" s="215">
        <f>IF(N399="sníž. přenesená",J399,0)</f>
        <v>0</v>
      </c>
      <c r="BI399" s="215">
        <f>IF(N399="nulová",J399,0)</f>
        <v>0</v>
      </c>
      <c r="BJ399" s="16" t="s">
        <v>80</v>
      </c>
      <c r="BK399" s="215">
        <f>ROUND(I399*H399,2)</f>
        <v>0</v>
      </c>
      <c r="BL399" s="16" t="s">
        <v>127</v>
      </c>
      <c r="BM399" s="16" t="s">
        <v>629</v>
      </c>
    </row>
    <row r="400" s="1" customFormat="1">
      <c r="B400" s="37"/>
      <c r="C400" s="38"/>
      <c r="D400" s="216" t="s">
        <v>129</v>
      </c>
      <c r="E400" s="38"/>
      <c r="F400" s="217" t="s">
        <v>630</v>
      </c>
      <c r="G400" s="38"/>
      <c r="H400" s="38"/>
      <c r="I400" s="129"/>
      <c r="J400" s="38"/>
      <c r="K400" s="38"/>
      <c r="L400" s="42"/>
      <c r="M400" s="218"/>
      <c r="N400" s="78"/>
      <c r="O400" s="78"/>
      <c r="P400" s="78"/>
      <c r="Q400" s="78"/>
      <c r="R400" s="78"/>
      <c r="S400" s="78"/>
      <c r="T400" s="79"/>
      <c r="AT400" s="16" t="s">
        <v>129</v>
      </c>
      <c r="AU400" s="16" t="s">
        <v>83</v>
      </c>
    </row>
    <row r="401" s="1" customFormat="1">
      <c r="B401" s="37"/>
      <c r="C401" s="38"/>
      <c r="D401" s="216" t="s">
        <v>131</v>
      </c>
      <c r="E401" s="38"/>
      <c r="F401" s="219" t="s">
        <v>631</v>
      </c>
      <c r="G401" s="38"/>
      <c r="H401" s="38"/>
      <c r="I401" s="129"/>
      <c r="J401" s="38"/>
      <c r="K401" s="38"/>
      <c r="L401" s="42"/>
      <c r="M401" s="218"/>
      <c r="N401" s="78"/>
      <c r="O401" s="78"/>
      <c r="P401" s="78"/>
      <c r="Q401" s="78"/>
      <c r="R401" s="78"/>
      <c r="S401" s="78"/>
      <c r="T401" s="79"/>
      <c r="AT401" s="16" t="s">
        <v>131</v>
      </c>
      <c r="AU401" s="16" t="s">
        <v>83</v>
      </c>
    </row>
    <row r="402" s="11" customFormat="1">
      <c r="B402" s="220"/>
      <c r="C402" s="221"/>
      <c r="D402" s="216" t="s">
        <v>133</v>
      </c>
      <c r="E402" s="222" t="s">
        <v>19</v>
      </c>
      <c r="F402" s="223" t="s">
        <v>632</v>
      </c>
      <c r="G402" s="221"/>
      <c r="H402" s="224">
        <v>263.69999999999999</v>
      </c>
      <c r="I402" s="225"/>
      <c r="J402" s="221"/>
      <c r="K402" s="221"/>
      <c r="L402" s="226"/>
      <c r="M402" s="227"/>
      <c r="N402" s="228"/>
      <c r="O402" s="228"/>
      <c r="P402" s="228"/>
      <c r="Q402" s="228"/>
      <c r="R402" s="228"/>
      <c r="S402" s="228"/>
      <c r="T402" s="229"/>
      <c r="AT402" s="230" t="s">
        <v>133</v>
      </c>
      <c r="AU402" s="230" t="s">
        <v>83</v>
      </c>
      <c r="AV402" s="11" t="s">
        <v>83</v>
      </c>
      <c r="AW402" s="11" t="s">
        <v>33</v>
      </c>
      <c r="AX402" s="11" t="s">
        <v>80</v>
      </c>
      <c r="AY402" s="230" t="s">
        <v>120</v>
      </c>
    </row>
    <row r="403" s="1" customFormat="1" ht="16.5" customHeight="1">
      <c r="B403" s="37"/>
      <c r="C403" s="252" t="s">
        <v>633</v>
      </c>
      <c r="D403" s="252" t="s">
        <v>268</v>
      </c>
      <c r="E403" s="253" t="s">
        <v>634</v>
      </c>
      <c r="F403" s="254" t="s">
        <v>635</v>
      </c>
      <c r="G403" s="255" t="s">
        <v>425</v>
      </c>
      <c r="H403" s="256">
        <v>266.69999999999999</v>
      </c>
      <c r="I403" s="257"/>
      <c r="J403" s="258">
        <f>ROUND(I403*H403,2)</f>
        <v>0</v>
      </c>
      <c r="K403" s="254" t="s">
        <v>126</v>
      </c>
      <c r="L403" s="259"/>
      <c r="M403" s="260" t="s">
        <v>19</v>
      </c>
      <c r="N403" s="261" t="s">
        <v>43</v>
      </c>
      <c r="O403" s="78"/>
      <c r="P403" s="213">
        <f>O403*H403</f>
        <v>0</v>
      </c>
      <c r="Q403" s="213">
        <v>0.048300000000000003</v>
      </c>
      <c r="R403" s="213">
        <f>Q403*H403</f>
        <v>12.88161</v>
      </c>
      <c r="S403" s="213">
        <v>0</v>
      </c>
      <c r="T403" s="214">
        <f>S403*H403</f>
        <v>0</v>
      </c>
      <c r="AR403" s="16" t="s">
        <v>140</v>
      </c>
      <c r="AT403" s="16" t="s">
        <v>268</v>
      </c>
      <c r="AU403" s="16" t="s">
        <v>83</v>
      </c>
      <c r="AY403" s="16" t="s">
        <v>120</v>
      </c>
      <c r="BE403" s="215">
        <f>IF(N403="základní",J403,0)</f>
        <v>0</v>
      </c>
      <c r="BF403" s="215">
        <f>IF(N403="snížená",J403,0)</f>
        <v>0</v>
      </c>
      <c r="BG403" s="215">
        <f>IF(N403="zákl. přenesená",J403,0)</f>
        <v>0</v>
      </c>
      <c r="BH403" s="215">
        <f>IF(N403="sníž. přenesená",J403,0)</f>
        <v>0</v>
      </c>
      <c r="BI403" s="215">
        <f>IF(N403="nulová",J403,0)</f>
        <v>0</v>
      </c>
      <c r="BJ403" s="16" t="s">
        <v>80</v>
      </c>
      <c r="BK403" s="215">
        <f>ROUND(I403*H403,2)</f>
        <v>0</v>
      </c>
      <c r="BL403" s="16" t="s">
        <v>127</v>
      </c>
      <c r="BM403" s="16" t="s">
        <v>636</v>
      </c>
    </row>
    <row r="404" s="1" customFormat="1">
      <c r="B404" s="37"/>
      <c r="C404" s="38"/>
      <c r="D404" s="216" t="s">
        <v>129</v>
      </c>
      <c r="E404" s="38"/>
      <c r="F404" s="217" t="s">
        <v>635</v>
      </c>
      <c r="G404" s="38"/>
      <c r="H404" s="38"/>
      <c r="I404" s="129"/>
      <c r="J404" s="38"/>
      <c r="K404" s="38"/>
      <c r="L404" s="42"/>
      <c r="M404" s="218"/>
      <c r="N404" s="78"/>
      <c r="O404" s="78"/>
      <c r="P404" s="78"/>
      <c r="Q404" s="78"/>
      <c r="R404" s="78"/>
      <c r="S404" s="78"/>
      <c r="T404" s="79"/>
      <c r="AT404" s="16" t="s">
        <v>129</v>
      </c>
      <c r="AU404" s="16" t="s">
        <v>83</v>
      </c>
    </row>
    <row r="405" s="1" customFormat="1">
      <c r="B405" s="37"/>
      <c r="C405" s="38"/>
      <c r="D405" s="216" t="s">
        <v>131</v>
      </c>
      <c r="E405" s="38"/>
      <c r="F405" s="219" t="s">
        <v>637</v>
      </c>
      <c r="G405" s="38"/>
      <c r="H405" s="38"/>
      <c r="I405" s="129"/>
      <c r="J405" s="38"/>
      <c r="K405" s="38"/>
      <c r="L405" s="42"/>
      <c r="M405" s="218"/>
      <c r="N405" s="78"/>
      <c r="O405" s="78"/>
      <c r="P405" s="78"/>
      <c r="Q405" s="78"/>
      <c r="R405" s="78"/>
      <c r="S405" s="78"/>
      <c r="T405" s="79"/>
      <c r="AT405" s="16" t="s">
        <v>131</v>
      </c>
      <c r="AU405" s="16" t="s">
        <v>83</v>
      </c>
    </row>
    <row r="406" s="11" customFormat="1">
      <c r="B406" s="220"/>
      <c r="C406" s="221"/>
      <c r="D406" s="216" t="s">
        <v>133</v>
      </c>
      <c r="E406" s="222" t="s">
        <v>19</v>
      </c>
      <c r="F406" s="223" t="s">
        <v>638</v>
      </c>
      <c r="G406" s="221"/>
      <c r="H406" s="224">
        <v>266.69999999999999</v>
      </c>
      <c r="I406" s="225"/>
      <c r="J406" s="221"/>
      <c r="K406" s="221"/>
      <c r="L406" s="226"/>
      <c r="M406" s="227"/>
      <c r="N406" s="228"/>
      <c r="O406" s="228"/>
      <c r="P406" s="228"/>
      <c r="Q406" s="228"/>
      <c r="R406" s="228"/>
      <c r="S406" s="228"/>
      <c r="T406" s="229"/>
      <c r="AT406" s="230" t="s">
        <v>133</v>
      </c>
      <c r="AU406" s="230" t="s">
        <v>83</v>
      </c>
      <c r="AV406" s="11" t="s">
        <v>83</v>
      </c>
      <c r="AW406" s="11" t="s">
        <v>33</v>
      </c>
      <c r="AX406" s="11" t="s">
        <v>80</v>
      </c>
      <c r="AY406" s="230" t="s">
        <v>120</v>
      </c>
    </row>
    <row r="407" s="1" customFormat="1" ht="16.5" customHeight="1">
      <c r="B407" s="37"/>
      <c r="C407" s="204" t="s">
        <v>639</v>
      </c>
      <c r="D407" s="204" t="s">
        <v>122</v>
      </c>
      <c r="E407" s="205" t="s">
        <v>640</v>
      </c>
      <c r="F407" s="206" t="s">
        <v>641</v>
      </c>
      <c r="G407" s="207" t="s">
        <v>149</v>
      </c>
      <c r="H407" s="208">
        <v>24.300000000000001</v>
      </c>
      <c r="I407" s="209"/>
      <c r="J407" s="210">
        <f>ROUND(I407*H407,2)</f>
        <v>0</v>
      </c>
      <c r="K407" s="206" t="s">
        <v>137</v>
      </c>
      <c r="L407" s="42"/>
      <c r="M407" s="211" t="s">
        <v>19</v>
      </c>
      <c r="N407" s="212" t="s">
        <v>43</v>
      </c>
      <c r="O407" s="78"/>
      <c r="P407" s="213">
        <f>O407*H407</f>
        <v>0</v>
      </c>
      <c r="Q407" s="213">
        <v>0</v>
      </c>
      <c r="R407" s="213">
        <f>Q407*H407</f>
        <v>0</v>
      </c>
      <c r="S407" s="213">
        <v>0</v>
      </c>
      <c r="T407" s="214">
        <f>S407*H407</f>
        <v>0</v>
      </c>
      <c r="AR407" s="16" t="s">
        <v>127</v>
      </c>
      <c r="AT407" s="16" t="s">
        <v>122</v>
      </c>
      <c r="AU407" s="16" t="s">
        <v>83</v>
      </c>
      <c r="AY407" s="16" t="s">
        <v>120</v>
      </c>
      <c r="BE407" s="215">
        <f>IF(N407="základní",J407,0)</f>
        <v>0</v>
      </c>
      <c r="BF407" s="215">
        <f>IF(N407="snížená",J407,0)</f>
        <v>0</v>
      </c>
      <c r="BG407" s="215">
        <f>IF(N407="zákl. přenesená",J407,0)</f>
        <v>0</v>
      </c>
      <c r="BH407" s="215">
        <f>IF(N407="sníž. přenesená",J407,0)</f>
        <v>0</v>
      </c>
      <c r="BI407" s="215">
        <f>IF(N407="nulová",J407,0)</f>
        <v>0</v>
      </c>
      <c r="BJ407" s="16" t="s">
        <v>80</v>
      </c>
      <c r="BK407" s="215">
        <f>ROUND(I407*H407,2)</f>
        <v>0</v>
      </c>
      <c r="BL407" s="16" t="s">
        <v>127</v>
      </c>
      <c r="BM407" s="16" t="s">
        <v>642</v>
      </c>
    </row>
    <row r="408" s="1" customFormat="1">
      <c r="B408" s="37"/>
      <c r="C408" s="38"/>
      <c r="D408" s="216" t="s">
        <v>129</v>
      </c>
      <c r="E408" s="38"/>
      <c r="F408" s="217" t="s">
        <v>643</v>
      </c>
      <c r="G408" s="38"/>
      <c r="H408" s="38"/>
      <c r="I408" s="129"/>
      <c r="J408" s="38"/>
      <c r="K408" s="38"/>
      <c r="L408" s="42"/>
      <c r="M408" s="218"/>
      <c r="N408" s="78"/>
      <c r="O408" s="78"/>
      <c r="P408" s="78"/>
      <c r="Q408" s="78"/>
      <c r="R408" s="78"/>
      <c r="S408" s="78"/>
      <c r="T408" s="79"/>
      <c r="AT408" s="16" t="s">
        <v>129</v>
      </c>
      <c r="AU408" s="16" t="s">
        <v>83</v>
      </c>
    </row>
    <row r="409" s="11" customFormat="1">
      <c r="B409" s="220"/>
      <c r="C409" s="221"/>
      <c r="D409" s="216" t="s">
        <v>133</v>
      </c>
      <c r="E409" s="222" t="s">
        <v>19</v>
      </c>
      <c r="F409" s="223" t="s">
        <v>644</v>
      </c>
      <c r="G409" s="221"/>
      <c r="H409" s="224">
        <v>24.300000000000001</v>
      </c>
      <c r="I409" s="225"/>
      <c r="J409" s="221"/>
      <c r="K409" s="221"/>
      <c r="L409" s="226"/>
      <c r="M409" s="227"/>
      <c r="N409" s="228"/>
      <c r="O409" s="228"/>
      <c r="P409" s="228"/>
      <c r="Q409" s="228"/>
      <c r="R409" s="228"/>
      <c r="S409" s="228"/>
      <c r="T409" s="229"/>
      <c r="AT409" s="230" t="s">
        <v>133</v>
      </c>
      <c r="AU409" s="230" t="s">
        <v>83</v>
      </c>
      <c r="AV409" s="11" t="s">
        <v>83</v>
      </c>
      <c r="AW409" s="11" t="s">
        <v>33</v>
      </c>
      <c r="AX409" s="11" t="s">
        <v>72</v>
      </c>
      <c r="AY409" s="230" t="s">
        <v>120</v>
      </c>
    </row>
    <row r="410" s="1" customFormat="1" ht="16.5" customHeight="1">
      <c r="B410" s="37"/>
      <c r="C410" s="204" t="s">
        <v>645</v>
      </c>
      <c r="D410" s="204" t="s">
        <v>122</v>
      </c>
      <c r="E410" s="205" t="s">
        <v>646</v>
      </c>
      <c r="F410" s="206" t="s">
        <v>647</v>
      </c>
      <c r="G410" s="207" t="s">
        <v>149</v>
      </c>
      <c r="H410" s="208">
        <v>24.300000000000001</v>
      </c>
      <c r="I410" s="209"/>
      <c r="J410" s="210">
        <f>ROUND(I410*H410,2)</f>
        <v>0</v>
      </c>
      <c r="K410" s="206" t="s">
        <v>137</v>
      </c>
      <c r="L410" s="42"/>
      <c r="M410" s="211" t="s">
        <v>19</v>
      </c>
      <c r="N410" s="212" t="s">
        <v>43</v>
      </c>
      <c r="O410" s="78"/>
      <c r="P410" s="213">
        <f>O410*H410</f>
        <v>0</v>
      </c>
      <c r="Q410" s="213">
        <v>6.0000000000000002E-05</v>
      </c>
      <c r="R410" s="213">
        <f>Q410*H410</f>
        <v>0.0014580000000000001</v>
      </c>
      <c r="S410" s="213">
        <v>0</v>
      </c>
      <c r="T410" s="214">
        <f>S410*H410</f>
        <v>0</v>
      </c>
      <c r="AR410" s="16" t="s">
        <v>127</v>
      </c>
      <c r="AT410" s="16" t="s">
        <v>122</v>
      </c>
      <c r="AU410" s="16" t="s">
        <v>83</v>
      </c>
      <c r="AY410" s="16" t="s">
        <v>120</v>
      </c>
      <c r="BE410" s="215">
        <f>IF(N410="základní",J410,0)</f>
        <v>0</v>
      </c>
      <c r="BF410" s="215">
        <f>IF(N410="snížená",J410,0)</f>
        <v>0</v>
      </c>
      <c r="BG410" s="215">
        <f>IF(N410="zákl. přenesená",J410,0)</f>
        <v>0</v>
      </c>
      <c r="BH410" s="215">
        <f>IF(N410="sníž. přenesená",J410,0)</f>
        <v>0</v>
      </c>
      <c r="BI410" s="215">
        <f>IF(N410="nulová",J410,0)</f>
        <v>0</v>
      </c>
      <c r="BJ410" s="16" t="s">
        <v>80</v>
      </c>
      <c r="BK410" s="215">
        <f>ROUND(I410*H410,2)</f>
        <v>0</v>
      </c>
      <c r="BL410" s="16" t="s">
        <v>127</v>
      </c>
      <c r="BM410" s="16" t="s">
        <v>648</v>
      </c>
    </row>
    <row r="411" s="1" customFormat="1">
      <c r="B411" s="37"/>
      <c r="C411" s="38"/>
      <c r="D411" s="216" t="s">
        <v>129</v>
      </c>
      <c r="E411" s="38"/>
      <c r="F411" s="217" t="s">
        <v>649</v>
      </c>
      <c r="G411" s="38"/>
      <c r="H411" s="38"/>
      <c r="I411" s="129"/>
      <c r="J411" s="38"/>
      <c r="K411" s="38"/>
      <c r="L411" s="42"/>
      <c r="M411" s="218"/>
      <c r="N411" s="78"/>
      <c r="O411" s="78"/>
      <c r="P411" s="78"/>
      <c r="Q411" s="78"/>
      <c r="R411" s="78"/>
      <c r="S411" s="78"/>
      <c r="T411" s="79"/>
      <c r="AT411" s="16" t="s">
        <v>129</v>
      </c>
      <c r="AU411" s="16" t="s">
        <v>83</v>
      </c>
    </row>
    <row r="412" s="11" customFormat="1">
      <c r="B412" s="220"/>
      <c r="C412" s="221"/>
      <c r="D412" s="216" t="s">
        <v>133</v>
      </c>
      <c r="E412" s="222" t="s">
        <v>19</v>
      </c>
      <c r="F412" s="223" t="s">
        <v>644</v>
      </c>
      <c r="G412" s="221"/>
      <c r="H412" s="224">
        <v>24.300000000000001</v>
      </c>
      <c r="I412" s="225"/>
      <c r="J412" s="221"/>
      <c r="K412" s="221"/>
      <c r="L412" s="226"/>
      <c r="M412" s="227"/>
      <c r="N412" s="228"/>
      <c r="O412" s="228"/>
      <c r="P412" s="228"/>
      <c r="Q412" s="228"/>
      <c r="R412" s="228"/>
      <c r="S412" s="228"/>
      <c r="T412" s="229"/>
      <c r="AT412" s="230" t="s">
        <v>133</v>
      </c>
      <c r="AU412" s="230" t="s">
        <v>83</v>
      </c>
      <c r="AV412" s="11" t="s">
        <v>83</v>
      </c>
      <c r="AW412" s="11" t="s">
        <v>33</v>
      </c>
      <c r="AX412" s="11" t="s">
        <v>72</v>
      </c>
      <c r="AY412" s="230" t="s">
        <v>120</v>
      </c>
    </row>
    <row r="413" s="1" customFormat="1" ht="16.5" customHeight="1">
      <c r="B413" s="37"/>
      <c r="C413" s="204" t="s">
        <v>650</v>
      </c>
      <c r="D413" s="204" t="s">
        <v>122</v>
      </c>
      <c r="E413" s="205" t="s">
        <v>651</v>
      </c>
      <c r="F413" s="206" t="s">
        <v>652</v>
      </c>
      <c r="G413" s="207" t="s">
        <v>149</v>
      </c>
      <c r="H413" s="208">
        <v>24.300000000000001</v>
      </c>
      <c r="I413" s="209"/>
      <c r="J413" s="210">
        <f>ROUND(I413*H413,2)</f>
        <v>0</v>
      </c>
      <c r="K413" s="206" t="s">
        <v>137</v>
      </c>
      <c r="L413" s="42"/>
      <c r="M413" s="211" t="s">
        <v>19</v>
      </c>
      <c r="N413" s="212" t="s">
        <v>43</v>
      </c>
      <c r="O413" s="78"/>
      <c r="P413" s="213">
        <f>O413*H413</f>
        <v>0</v>
      </c>
      <c r="Q413" s="213">
        <v>0</v>
      </c>
      <c r="R413" s="213">
        <f>Q413*H413</f>
        <v>0</v>
      </c>
      <c r="S413" s="213">
        <v>0</v>
      </c>
      <c r="T413" s="214">
        <f>S413*H413</f>
        <v>0</v>
      </c>
      <c r="AR413" s="16" t="s">
        <v>127</v>
      </c>
      <c r="AT413" s="16" t="s">
        <v>122</v>
      </c>
      <c r="AU413" s="16" t="s">
        <v>83</v>
      </c>
      <c r="AY413" s="16" t="s">
        <v>120</v>
      </c>
      <c r="BE413" s="215">
        <f>IF(N413="základní",J413,0)</f>
        <v>0</v>
      </c>
      <c r="BF413" s="215">
        <f>IF(N413="snížená",J413,0)</f>
        <v>0</v>
      </c>
      <c r="BG413" s="215">
        <f>IF(N413="zákl. přenesená",J413,0)</f>
        <v>0</v>
      </c>
      <c r="BH413" s="215">
        <f>IF(N413="sníž. přenesená",J413,0)</f>
        <v>0</v>
      </c>
      <c r="BI413" s="215">
        <f>IF(N413="nulová",J413,0)</f>
        <v>0</v>
      </c>
      <c r="BJ413" s="16" t="s">
        <v>80</v>
      </c>
      <c r="BK413" s="215">
        <f>ROUND(I413*H413,2)</f>
        <v>0</v>
      </c>
      <c r="BL413" s="16" t="s">
        <v>127</v>
      </c>
      <c r="BM413" s="16" t="s">
        <v>653</v>
      </c>
    </row>
    <row r="414" s="1" customFormat="1">
      <c r="B414" s="37"/>
      <c r="C414" s="38"/>
      <c r="D414" s="216" t="s">
        <v>129</v>
      </c>
      <c r="E414" s="38"/>
      <c r="F414" s="217" t="s">
        <v>654</v>
      </c>
      <c r="G414" s="38"/>
      <c r="H414" s="38"/>
      <c r="I414" s="129"/>
      <c r="J414" s="38"/>
      <c r="K414" s="38"/>
      <c r="L414" s="42"/>
      <c r="M414" s="218"/>
      <c r="N414" s="78"/>
      <c r="O414" s="78"/>
      <c r="P414" s="78"/>
      <c r="Q414" s="78"/>
      <c r="R414" s="78"/>
      <c r="S414" s="78"/>
      <c r="T414" s="79"/>
      <c r="AT414" s="16" t="s">
        <v>129</v>
      </c>
      <c r="AU414" s="16" t="s">
        <v>83</v>
      </c>
    </row>
    <row r="415" s="11" customFormat="1">
      <c r="B415" s="220"/>
      <c r="C415" s="221"/>
      <c r="D415" s="216" t="s">
        <v>133</v>
      </c>
      <c r="E415" s="222" t="s">
        <v>19</v>
      </c>
      <c r="F415" s="223" t="s">
        <v>655</v>
      </c>
      <c r="G415" s="221"/>
      <c r="H415" s="224">
        <v>24.300000000000001</v>
      </c>
      <c r="I415" s="225"/>
      <c r="J415" s="221"/>
      <c r="K415" s="221"/>
      <c r="L415" s="226"/>
      <c r="M415" s="227"/>
      <c r="N415" s="228"/>
      <c r="O415" s="228"/>
      <c r="P415" s="228"/>
      <c r="Q415" s="228"/>
      <c r="R415" s="228"/>
      <c r="S415" s="228"/>
      <c r="T415" s="229"/>
      <c r="AT415" s="230" t="s">
        <v>133</v>
      </c>
      <c r="AU415" s="230" t="s">
        <v>83</v>
      </c>
      <c r="AV415" s="11" t="s">
        <v>83</v>
      </c>
      <c r="AW415" s="11" t="s">
        <v>33</v>
      </c>
      <c r="AX415" s="11" t="s">
        <v>80</v>
      </c>
      <c r="AY415" s="230" t="s">
        <v>120</v>
      </c>
    </row>
    <row r="416" s="1" customFormat="1" ht="16.5" customHeight="1">
      <c r="B416" s="37"/>
      <c r="C416" s="204" t="s">
        <v>656</v>
      </c>
      <c r="D416" s="204" t="s">
        <v>122</v>
      </c>
      <c r="E416" s="205" t="s">
        <v>657</v>
      </c>
      <c r="F416" s="206" t="s">
        <v>658</v>
      </c>
      <c r="G416" s="207" t="s">
        <v>149</v>
      </c>
      <c r="H416" s="208">
        <v>24.300000000000001</v>
      </c>
      <c r="I416" s="209"/>
      <c r="J416" s="210">
        <f>ROUND(I416*H416,2)</f>
        <v>0</v>
      </c>
      <c r="K416" s="206" t="s">
        <v>137</v>
      </c>
      <c r="L416" s="42"/>
      <c r="M416" s="211" t="s">
        <v>19</v>
      </c>
      <c r="N416" s="212" t="s">
        <v>43</v>
      </c>
      <c r="O416" s="78"/>
      <c r="P416" s="213">
        <f>O416*H416</f>
        <v>0</v>
      </c>
      <c r="Q416" s="213">
        <v>0</v>
      </c>
      <c r="R416" s="213">
        <f>Q416*H416</f>
        <v>0</v>
      </c>
      <c r="S416" s="213">
        <v>0</v>
      </c>
      <c r="T416" s="214">
        <f>S416*H416</f>
        <v>0</v>
      </c>
      <c r="AR416" s="16" t="s">
        <v>127</v>
      </c>
      <c r="AT416" s="16" t="s">
        <v>122</v>
      </c>
      <c r="AU416" s="16" t="s">
        <v>83</v>
      </c>
      <c r="AY416" s="16" t="s">
        <v>120</v>
      </c>
      <c r="BE416" s="215">
        <f>IF(N416="základní",J416,0)</f>
        <v>0</v>
      </c>
      <c r="BF416" s="215">
        <f>IF(N416="snížená",J416,0)</f>
        <v>0</v>
      </c>
      <c r="BG416" s="215">
        <f>IF(N416="zákl. přenesená",J416,0)</f>
        <v>0</v>
      </c>
      <c r="BH416" s="215">
        <f>IF(N416="sníž. přenesená",J416,0)</f>
        <v>0</v>
      </c>
      <c r="BI416" s="215">
        <f>IF(N416="nulová",J416,0)</f>
        <v>0</v>
      </c>
      <c r="BJ416" s="16" t="s">
        <v>80</v>
      </c>
      <c r="BK416" s="215">
        <f>ROUND(I416*H416,2)</f>
        <v>0</v>
      </c>
      <c r="BL416" s="16" t="s">
        <v>127</v>
      </c>
      <c r="BM416" s="16" t="s">
        <v>659</v>
      </c>
    </row>
    <row r="417" s="1" customFormat="1">
      <c r="B417" s="37"/>
      <c r="C417" s="38"/>
      <c r="D417" s="216" t="s">
        <v>129</v>
      </c>
      <c r="E417" s="38"/>
      <c r="F417" s="217" t="s">
        <v>660</v>
      </c>
      <c r="G417" s="38"/>
      <c r="H417" s="38"/>
      <c r="I417" s="129"/>
      <c r="J417" s="38"/>
      <c r="K417" s="38"/>
      <c r="L417" s="42"/>
      <c r="M417" s="218"/>
      <c r="N417" s="78"/>
      <c r="O417" s="78"/>
      <c r="P417" s="78"/>
      <c r="Q417" s="78"/>
      <c r="R417" s="78"/>
      <c r="S417" s="78"/>
      <c r="T417" s="79"/>
      <c r="AT417" s="16" t="s">
        <v>129</v>
      </c>
      <c r="AU417" s="16" t="s">
        <v>83</v>
      </c>
    </row>
    <row r="418" s="11" customFormat="1">
      <c r="B418" s="220"/>
      <c r="C418" s="221"/>
      <c r="D418" s="216" t="s">
        <v>133</v>
      </c>
      <c r="E418" s="222" t="s">
        <v>19</v>
      </c>
      <c r="F418" s="223" t="s">
        <v>661</v>
      </c>
      <c r="G418" s="221"/>
      <c r="H418" s="224">
        <v>24.300000000000001</v>
      </c>
      <c r="I418" s="225"/>
      <c r="J418" s="221"/>
      <c r="K418" s="221"/>
      <c r="L418" s="226"/>
      <c r="M418" s="227"/>
      <c r="N418" s="228"/>
      <c r="O418" s="228"/>
      <c r="P418" s="228"/>
      <c r="Q418" s="228"/>
      <c r="R418" s="228"/>
      <c r="S418" s="228"/>
      <c r="T418" s="229"/>
      <c r="AT418" s="230" t="s">
        <v>133</v>
      </c>
      <c r="AU418" s="230" t="s">
        <v>83</v>
      </c>
      <c r="AV418" s="11" t="s">
        <v>83</v>
      </c>
      <c r="AW418" s="11" t="s">
        <v>33</v>
      </c>
      <c r="AX418" s="11" t="s">
        <v>72</v>
      </c>
      <c r="AY418" s="230" t="s">
        <v>120</v>
      </c>
    </row>
    <row r="419" s="1" customFormat="1" ht="16.5" customHeight="1">
      <c r="B419" s="37"/>
      <c r="C419" s="204" t="s">
        <v>662</v>
      </c>
      <c r="D419" s="204" t="s">
        <v>122</v>
      </c>
      <c r="E419" s="205" t="s">
        <v>663</v>
      </c>
      <c r="F419" s="206" t="s">
        <v>664</v>
      </c>
      <c r="G419" s="207" t="s">
        <v>125</v>
      </c>
      <c r="H419" s="208">
        <v>602</v>
      </c>
      <c r="I419" s="209"/>
      <c r="J419" s="210">
        <f>ROUND(I419*H419,2)</f>
        <v>0</v>
      </c>
      <c r="K419" s="206" t="s">
        <v>137</v>
      </c>
      <c r="L419" s="42"/>
      <c r="M419" s="211" t="s">
        <v>19</v>
      </c>
      <c r="N419" s="212" t="s">
        <v>43</v>
      </c>
      <c r="O419" s="78"/>
      <c r="P419" s="213">
        <f>O419*H419</f>
        <v>0</v>
      </c>
      <c r="Q419" s="213">
        <v>0</v>
      </c>
      <c r="R419" s="213">
        <f>Q419*H419</f>
        <v>0</v>
      </c>
      <c r="S419" s="213">
        <v>0.02</v>
      </c>
      <c r="T419" s="214">
        <f>S419*H419</f>
        <v>12.040000000000001</v>
      </c>
      <c r="AR419" s="16" t="s">
        <v>127</v>
      </c>
      <c r="AT419" s="16" t="s">
        <v>122</v>
      </c>
      <c r="AU419" s="16" t="s">
        <v>83</v>
      </c>
      <c r="AY419" s="16" t="s">
        <v>120</v>
      </c>
      <c r="BE419" s="215">
        <f>IF(N419="základní",J419,0)</f>
        <v>0</v>
      </c>
      <c r="BF419" s="215">
        <f>IF(N419="snížená",J419,0)</f>
        <v>0</v>
      </c>
      <c r="BG419" s="215">
        <f>IF(N419="zákl. přenesená",J419,0)</f>
        <v>0</v>
      </c>
      <c r="BH419" s="215">
        <f>IF(N419="sníž. přenesená",J419,0)</f>
        <v>0</v>
      </c>
      <c r="BI419" s="215">
        <f>IF(N419="nulová",J419,0)</f>
        <v>0</v>
      </c>
      <c r="BJ419" s="16" t="s">
        <v>80</v>
      </c>
      <c r="BK419" s="215">
        <f>ROUND(I419*H419,2)</f>
        <v>0</v>
      </c>
      <c r="BL419" s="16" t="s">
        <v>127</v>
      </c>
      <c r="BM419" s="16" t="s">
        <v>665</v>
      </c>
    </row>
    <row r="420" s="1" customFormat="1">
      <c r="B420" s="37"/>
      <c r="C420" s="38"/>
      <c r="D420" s="216" t="s">
        <v>129</v>
      </c>
      <c r="E420" s="38"/>
      <c r="F420" s="217" t="s">
        <v>666</v>
      </c>
      <c r="G420" s="38"/>
      <c r="H420" s="38"/>
      <c r="I420" s="129"/>
      <c r="J420" s="38"/>
      <c r="K420" s="38"/>
      <c r="L420" s="42"/>
      <c r="M420" s="218"/>
      <c r="N420" s="78"/>
      <c r="O420" s="78"/>
      <c r="P420" s="78"/>
      <c r="Q420" s="78"/>
      <c r="R420" s="78"/>
      <c r="S420" s="78"/>
      <c r="T420" s="79"/>
      <c r="AT420" s="16" t="s">
        <v>129</v>
      </c>
      <c r="AU420" s="16" t="s">
        <v>83</v>
      </c>
    </row>
    <row r="421" s="11" customFormat="1">
      <c r="B421" s="220"/>
      <c r="C421" s="221"/>
      <c r="D421" s="216" t="s">
        <v>133</v>
      </c>
      <c r="E421" s="222" t="s">
        <v>19</v>
      </c>
      <c r="F421" s="223" t="s">
        <v>292</v>
      </c>
      <c r="G421" s="221"/>
      <c r="H421" s="224">
        <v>602</v>
      </c>
      <c r="I421" s="225"/>
      <c r="J421" s="221"/>
      <c r="K421" s="221"/>
      <c r="L421" s="226"/>
      <c r="M421" s="227"/>
      <c r="N421" s="228"/>
      <c r="O421" s="228"/>
      <c r="P421" s="228"/>
      <c r="Q421" s="228"/>
      <c r="R421" s="228"/>
      <c r="S421" s="228"/>
      <c r="T421" s="229"/>
      <c r="AT421" s="230" t="s">
        <v>133</v>
      </c>
      <c r="AU421" s="230" t="s">
        <v>83</v>
      </c>
      <c r="AV421" s="11" t="s">
        <v>83</v>
      </c>
      <c r="AW421" s="11" t="s">
        <v>33</v>
      </c>
      <c r="AX421" s="11" t="s">
        <v>80</v>
      </c>
      <c r="AY421" s="230" t="s">
        <v>120</v>
      </c>
    </row>
    <row r="422" s="10" customFormat="1" ht="22.8" customHeight="1">
      <c r="B422" s="188"/>
      <c r="C422" s="189"/>
      <c r="D422" s="190" t="s">
        <v>71</v>
      </c>
      <c r="E422" s="202" t="s">
        <v>667</v>
      </c>
      <c r="F422" s="202" t="s">
        <v>668</v>
      </c>
      <c r="G422" s="189"/>
      <c r="H422" s="189"/>
      <c r="I422" s="192"/>
      <c r="J422" s="203">
        <f>BK422</f>
        <v>0</v>
      </c>
      <c r="K422" s="189"/>
      <c r="L422" s="194"/>
      <c r="M422" s="195"/>
      <c r="N422" s="196"/>
      <c r="O422" s="196"/>
      <c r="P422" s="197">
        <f>SUM(P423:P453)</f>
        <v>0</v>
      </c>
      <c r="Q422" s="196"/>
      <c r="R422" s="197">
        <f>SUM(R423:R453)</f>
        <v>0</v>
      </c>
      <c r="S422" s="196"/>
      <c r="T422" s="198">
        <f>SUM(T423:T453)</f>
        <v>0</v>
      </c>
      <c r="AR422" s="199" t="s">
        <v>80</v>
      </c>
      <c r="AT422" s="200" t="s">
        <v>71</v>
      </c>
      <c r="AU422" s="200" t="s">
        <v>80</v>
      </c>
      <c r="AY422" s="199" t="s">
        <v>120</v>
      </c>
      <c r="BK422" s="201">
        <f>SUM(BK423:BK453)</f>
        <v>0</v>
      </c>
    </row>
    <row r="423" s="1" customFormat="1" ht="16.5" customHeight="1">
      <c r="B423" s="37"/>
      <c r="C423" s="204" t="s">
        <v>669</v>
      </c>
      <c r="D423" s="204" t="s">
        <v>122</v>
      </c>
      <c r="E423" s="205" t="s">
        <v>670</v>
      </c>
      <c r="F423" s="206" t="s">
        <v>671</v>
      </c>
      <c r="G423" s="207" t="s">
        <v>241</v>
      </c>
      <c r="H423" s="208">
        <v>23.649999999999999</v>
      </c>
      <c r="I423" s="209"/>
      <c r="J423" s="210">
        <f>ROUND(I423*H423,2)</f>
        <v>0</v>
      </c>
      <c r="K423" s="206" t="s">
        <v>137</v>
      </c>
      <c r="L423" s="42"/>
      <c r="M423" s="211" t="s">
        <v>19</v>
      </c>
      <c r="N423" s="212" t="s">
        <v>43</v>
      </c>
      <c r="O423" s="78"/>
      <c r="P423" s="213">
        <f>O423*H423</f>
        <v>0</v>
      </c>
      <c r="Q423" s="213">
        <v>0</v>
      </c>
      <c r="R423" s="213">
        <f>Q423*H423</f>
        <v>0</v>
      </c>
      <c r="S423" s="213">
        <v>0</v>
      </c>
      <c r="T423" s="214">
        <f>S423*H423</f>
        <v>0</v>
      </c>
      <c r="AR423" s="16" t="s">
        <v>127</v>
      </c>
      <c r="AT423" s="16" t="s">
        <v>122</v>
      </c>
      <c r="AU423" s="16" t="s">
        <v>83</v>
      </c>
      <c r="AY423" s="16" t="s">
        <v>120</v>
      </c>
      <c r="BE423" s="215">
        <f>IF(N423="základní",J423,0)</f>
        <v>0</v>
      </c>
      <c r="BF423" s="215">
        <f>IF(N423="snížená",J423,0)</f>
        <v>0</v>
      </c>
      <c r="BG423" s="215">
        <f>IF(N423="zákl. přenesená",J423,0)</f>
        <v>0</v>
      </c>
      <c r="BH423" s="215">
        <f>IF(N423="sníž. přenesená",J423,0)</f>
        <v>0</v>
      </c>
      <c r="BI423" s="215">
        <f>IF(N423="nulová",J423,0)</f>
        <v>0</v>
      </c>
      <c r="BJ423" s="16" t="s">
        <v>80</v>
      </c>
      <c r="BK423" s="215">
        <f>ROUND(I423*H423,2)</f>
        <v>0</v>
      </c>
      <c r="BL423" s="16" t="s">
        <v>127</v>
      </c>
      <c r="BM423" s="16" t="s">
        <v>672</v>
      </c>
    </row>
    <row r="424" s="1" customFormat="1">
      <c r="B424" s="37"/>
      <c r="C424" s="38"/>
      <c r="D424" s="216" t="s">
        <v>129</v>
      </c>
      <c r="E424" s="38"/>
      <c r="F424" s="217" t="s">
        <v>673</v>
      </c>
      <c r="G424" s="38"/>
      <c r="H424" s="38"/>
      <c r="I424" s="129"/>
      <c r="J424" s="38"/>
      <c r="K424" s="38"/>
      <c r="L424" s="42"/>
      <c r="M424" s="218"/>
      <c r="N424" s="78"/>
      <c r="O424" s="78"/>
      <c r="P424" s="78"/>
      <c r="Q424" s="78"/>
      <c r="R424" s="78"/>
      <c r="S424" s="78"/>
      <c r="T424" s="79"/>
      <c r="AT424" s="16" t="s">
        <v>129</v>
      </c>
      <c r="AU424" s="16" t="s">
        <v>83</v>
      </c>
    </row>
    <row r="425" s="11" customFormat="1">
      <c r="B425" s="220"/>
      <c r="C425" s="221"/>
      <c r="D425" s="216" t="s">
        <v>133</v>
      </c>
      <c r="E425" s="222" t="s">
        <v>19</v>
      </c>
      <c r="F425" s="223" t="s">
        <v>674</v>
      </c>
      <c r="G425" s="221"/>
      <c r="H425" s="224">
        <v>23.649999999999999</v>
      </c>
      <c r="I425" s="225"/>
      <c r="J425" s="221"/>
      <c r="K425" s="221"/>
      <c r="L425" s="226"/>
      <c r="M425" s="227"/>
      <c r="N425" s="228"/>
      <c r="O425" s="228"/>
      <c r="P425" s="228"/>
      <c r="Q425" s="228"/>
      <c r="R425" s="228"/>
      <c r="S425" s="228"/>
      <c r="T425" s="229"/>
      <c r="AT425" s="230" t="s">
        <v>133</v>
      </c>
      <c r="AU425" s="230" t="s">
        <v>83</v>
      </c>
      <c r="AV425" s="11" t="s">
        <v>83</v>
      </c>
      <c r="AW425" s="11" t="s">
        <v>33</v>
      </c>
      <c r="AX425" s="11" t="s">
        <v>80</v>
      </c>
      <c r="AY425" s="230" t="s">
        <v>120</v>
      </c>
    </row>
    <row r="426" s="1" customFormat="1" ht="16.5" customHeight="1">
      <c r="B426" s="37"/>
      <c r="C426" s="204" t="s">
        <v>675</v>
      </c>
      <c r="D426" s="204" t="s">
        <v>122</v>
      </c>
      <c r="E426" s="205" t="s">
        <v>676</v>
      </c>
      <c r="F426" s="206" t="s">
        <v>677</v>
      </c>
      <c r="G426" s="207" t="s">
        <v>241</v>
      </c>
      <c r="H426" s="208">
        <v>402.05000000000001</v>
      </c>
      <c r="I426" s="209"/>
      <c r="J426" s="210">
        <f>ROUND(I426*H426,2)</f>
        <v>0</v>
      </c>
      <c r="K426" s="206" t="s">
        <v>137</v>
      </c>
      <c r="L426" s="42"/>
      <c r="M426" s="211" t="s">
        <v>19</v>
      </c>
      <c r="N426" s="212" t="s">
        <v>43</v>
      </c>
      <c r="O426" s="78"/>
      <c r="P426" s="213">
        <f>O426*H426</f>
        <v>0</v>
      </c>
      <c r="Q426" s="213">
        <v>0</v>
      </c>
      <c r="R426" s="213">
        <f>Q426*H426</f>
        <v>0</v>
      </c>
      <c r="S426" s="213">
        <v>0</v>
      </c>
      <c r="T426" s="214">
        <f>S426*H426</f>
        <v>0</v>
      </c>
      <c r="AR426" s="16" t="s">
        <v>127</v>
      </c>
      <c r="AT426" s="16" t="s">
        <v>122</v>
      </c>
      <c r="AU426" s="16" t="s">
        <v>83</v>
      </c>
      <c r="AY426" s="16" t="s">
        <v>120</v>
      </c>
      <c r="BE426" s="215">
        <f>IF(N426="základní",J426,0)</f>
        <v>0</v>
      </c>
      <c r="BF426" s="215">
        <f>IF(N426="snížená",J426,0)</f>
        <v>0</v>
      </c>
      <c r="BG426" s="215">
        <f>IF(N426="zákl. přenesená",J426,0)</f>
        <v>0</v>
      </c>
      <c r="BH426" s="215">
        <f>IF(N426="sníž. přenesená",J426,0)</f>
        <v>0</v>
      </c>
      <c r="BI426" s="215">
        <f>IF(N426="nulová",J426,0)</f>
        <v>0</v>
      </c>
      <c r="BJ426" s="16" t="s">
        <v>80</v>
      </c>
      <c r="BK426" s="215">
        <f>ROUND(I426*H426,2)</f>
        <v>0</v>
      </c>
      <c r="BL426" s="16" t="s">
        <v>127</v>
      </c>
      <c r="BM426" s="16" t="s">
        <v>678</v>
      </c>
    </row>
    <row r="427" s="1" customFormat="1">
      <c r="B427" s="37"/>
      <c r="C427" s="38"/>
      <c r="D427" s="216" t="s">
        <v>129</v>
      </c>
      <c r="E427" s="38"/>
      <c r="F427" s="217" t="s">
        <v>679</v>
      </c>
      <c r="G427" s="38"/>
      <c r="H427" s="38"/>
      <c r="I427" s="129"/>
      <c r="J427" s="38"/>
      <c r="K427" s="38"/>
      <c r="L427" s="42"/>
      <c r="M427" s="218"/>
      <c r="N427" s="78"/>
      <c r="O427" s="78"/>
      <c r="P427" s="78"/>
      <c r="Q427" s="78"/>
      <c r="R427" s="78"/>
      <c r="S427" s="78"/>
      <c r="T427" s="79"/>
      <c r="AT427" s="16" t="s">
        <v>129</v>
      </c>
      <c r="AU427" s="16" t="s">
        <v>83</v>
      </c>
    </row>
    <row r="428" s="11" customFormat="1">
      <c r="B428" s="220"/>
      <c r="C428" s="221"/>
      <c r="D428" s="216" t="s">
        <v>133</v>
      </c>
      <c r="E428" s="222" t="s">
        <v>19</v>
      </c>
      <c r="F428" s="223" t="s">
        <v>680</v>
      </c>
      <c r="G428" s="221"/>
      <c r="H428" s="224">
        <v>402.05000000000001</v>
      </c>
      <c r="I428" s="225"/>
      <c r="J428" s="221"/>
      <c r="K428" s="221"/>
      <c r="L428" s="226"/>
      <c r="M428" s="227"/>
      <c r="N428" s="228"/>
      <c r="O428" s="228"/>
      <c r="P428" s="228"/>
      <c r="Q428" s="228"/>
      <c r="R428" s="228"/>
      <c r="S428" s="228"/>
      <c r="T428" s="229"/>
      <c r="AT428" s="230" t="s">
        <v>133</v>
      </c>
      <c r="AU428" s="230" t="s">
        <v>83</v>
      </c>
      <c r="AV428" s="11" t="s">
        <v>83</v>
      </c>
      <c r="AW428" s="11" t="s">
        <v>33</v>
      </c>
      <c r="AX428" s="11" t="s">
        <v>80</v>
      </c>
      <c r="AY428" s="230" t="s">
        <v>120</v>
      </c>
    </row>
    <row r="429" s="1" customFormat="1" ht="16.5" customHeight="1">
      <c r="B429" s="37"/>
      <c r="C429" s="204" t="s">
        <v>681</v>
      </c>
      <c r="D429" s="204" t="s">
        <v>122</v>
      </c>
      <c r="E429" s="205" t="s">
        <v>682</v>
      </c>
      <c r="F429" s="206" t="s">
        <v>683</v>
      </c>
      <c r="G429" s="207" t="s">
        <v>241</v>
      </c>
      <c r="H429" s="208">
        <v>80.528000000000006</v>
      </c>
      <c r="I429" s="209"/>
      <c r="J429" s="210">
        <f>ROUND(I429*H429,2)</f>
        <v>0</v>
      </c>
      <c r="K429" s="206" t="s">
        <v>137</v>
      </c>
      <c r="L429" s="42"/>
      <c r="M429" s="211" t="s">
        <v>19</v>
      </c>
      <c r="N429" s="212" t="s">
        <v>43</v>
      </c>
      <c r="O429" s="78"/>
      <c r="P429" s="213">
        <f>O429*H429</f>
        <v>0</v>
      </c>
      <c r="Q429" s="213">
        <v>0</v>
      </c>
      <c r="R429" s="213">
        <f>Q429*H429</f>
        <v>0</v>
      </c>
      <c r="S429" s="213">
        <v>0</v>
      </c>
      <c r="T429" s="214">
        <f>S429*H429</f>
        <v>0</v>
      </c>
      <c r="AR429" s="16" t="s">
        <v>127</v>
      </c>
      <c r="AT429" s="16" t="s">
        <v>122</v>
      </c>
      <c r="AU429" s="16" t="s">
        <v>83</v>
      </c>
      <c r="AY429" s="16" t="s">
        <v>120</v>
      </c>
      <c r="BE429" s="215">
        <f>IF(N429="základní",J429,0)</f>
        <v>0</v>
      </c>
      <c r="BF429" s="215">
        <f>IF(N429="snížená",J429,0)</f>
        <v>0</v>
      </c>
      <c r="BG429" s="215">
        <f>IF(N429="zákl. přenesená",J429,0)</f>
        <v>0</v>
      </c>
      <c r="BH429" s="215">
        <f>IF(N429="sníž. přenesená",J429,0)</f>
        <v>0</v>
      </c>
      <c r="BI429" s="215">
        <f>IF(N429="nulová",J429,0)</f>
        <v>0</v>
      </c>
      <c r="BJ429" s="16" t="s">
        <v>80</v>
      </c>
      <c r="BK429" s="215">
        <f>ROUND(I429*H429,2)</f>
        <v>0</v>
      </c>
      <c r="BL429" s="16" t="s">
        <v>127</v>
      </c>
      <c r="BM429" s="16" t="s">
        <v>684</v>
      </c>
    </row>
    <row r="430" s="1" customFormat="1">
      <c r="B430" s="37"/>
      <c r="C430" s="38"/>
      <c r="D430" s="216" t="s">
        <v>129</v>
      </c>
      <c r="E430" s="38"/>
      <c r="F430" s="217" t="s">
        <v>685</v>
      </c>
      <c r="G430" s="38"/>
      <c r="H430" s="38"/>
      <c r="I430" s="129"/>
      <c r="J430" s="38"/>
      <c r="K430" s="38"/>
      <c r="L430" s="42"/>
      <c r="M430" s="218"/>
      <c r="N430" s="78"/>
      <c r="O430" s="78"/>
      <c r="P430" s="78"/>
      <c r="Q430" s="78"/>
      <c r="R430" s="78"/>
      <c r="S430" s="78"/>
      <c r="T430" s="79"/>
      <c r="AT430" s="16" t="s">
        <v>129</v>
      </c>
      <c r="AU430" s="16" t="s">
        <v>83</v>
      </c>
    </row>
    <row r="431" s="11" customFormat="1">
      <c r="B431" s="220"/>
      <c r="C431" s="221"/>
      <c r="D431" s="216" t="s">
        <v>133</v>
      </c>
      <c r="E431" s="222" t="s">
        <v>19</v>
      </c>
      <c r="F431" s="223" t="s">
        <v>686</v>
      </c>
      <c r="G431" s="221"/>
      <c r="H431" s="224">
        <v>80.528000000000006</v>
      </c>
      <c r="I431" s="225"/>
      <c r="J431" s="221"/>
      <c r="K431" s="221"/>
      <c r="L431" s="226"/>
      <c r="M431" s="227"/>
      <c r="N431" s="228"/>
      <c r="O431" s="228"/>
      <c r="P431" s="228"/>
      <c r="Q431" s="228"/>
      <c r="R431" s="228"/>
      <c r="S431" s="228"/>
      <c r="T431" s="229"/>
      <c r="AT431" s="230" t="s">
        <v>133</v>
      </c>
      <c r="AU431" s="230" t="s">
        <v>83</v>
      </c>
      <c r="AV431" s="11" t="s">
        <v>83</v>
      </c>
      <c r="AW431" s="11" t="s">
        <v>33</v>
      </c>
      <c r="AX431" s="11" t="s">
        <v>72</v>
      </c>
      <c r="AY431" s="230" t="s">
        <v>120</v>
      </c>
    </row>
    <row r="432" s="1" customFormat="1" ht="16.5" customHeight="1">
      <c r="B432" s="37"/>
      <c r="C432" s="204" t="s">
        <v>687</v>
      </c>
      <c r="D432" s="204" t="s">
        <v>122</v>
      </c>
      <c r="E432" s="205" t="s">
        <v>688</v>
      </c>
      <c r="F432" s="206" t="s">
        <v>689</v>
      </c>
      <c r="G432" s="207" t="s">
        <v>241</v>
      </c>
      <c r="H432" s="208">
        <v>1368.9760000000001</v>
      </c>
      <c r="I432" s="209"/>
      <c r="J432" s="210">
        <f>ROUND(I432*H432,2)</f>
        <v>0</v>
      </c>
      <c r="K432" s="206" t="s">
        <v>19</v>
      </c>
      <c r="L432" s="42"/>
      <c r="M432" s="211" t="s">
        <v>19</v>
      </c>
      <c r="N432" s="212" t="s">
        <v>43</v>
      </c>
      <c r="O432" s="78"/>
      <c r="P432" s="213">
        <f>O432*H432</f>
        <v>0</v>
      </c>
      <c r="Q432" s="213">
        <v>0</v>
      </c>
      <c r="R432" s="213">
        <f>Q432*H432</f>
        <v>0</v>
      </c>
      <c r="S432" s="213">
        <v>0</v>
      </c>
      <c r="T432" s="214">
        <f>S432*H432</f>
        <v>0</v>
      </c>
      <c r="AR432" s="16" t="s">
        <v>127</v>
      </c>
      <c r="AT432" s="16" t="s">
        <v>122</v>
      </c>
      <c r="AU432" s="16" t="s">
        <v>83</v>
      </c>
      <c r="AY432" s="16" t="s">
        <v>120</v>
      </c>
      <c r="BE432" s="215">
        <f>IF(N432="základní",J432,0)</f>
        <v>0</v>
      </c>
      <c r="BF432" s="215">
        <f>IF(N432="snížená",J432,0)</f>
        <v>0</v>
      </c>
      <c r="BG432" s="215">
        <f>IF(N432="zákl. přenesená",J432,0)</f>
        <v>0</v>
      </c>
      <c r="BH432" s="215">
        <f>IF(N432="sníž. přenesená",J432,0)</f>
        <v>0</v>
      </c>
      <c r="BI432" s="215">
        <f>IF(N432="nulová",J432,0)</f>
        <v>0</v>
      </c>
      <c r="BJ432" s="16" t="s">
        <v>80</v>
      </c>
      <c r="BK432" s="215">
        <f>ROUND(I432*H432,2)</f>
        <v>0</v>
      </c>
      <c r="BL432" s="16" t="s">
        <v>127</v>
      </c>
      <c r="BM432" s="16" t="s">
        <v>690</v>
      </c>
    </row>
    <row r="433" s="1" customFormat="1">
      <c r="B433" s="37"/>
      <c r="C433" s="38"/>
      <c r="D433" s="216" t="s">
        <v>129</v>
      </c>
      <c r="E433" s="38"/>
      <c r="F433" s="217" t="s">
        <v>691</v>
      </c>
      <c r="G433" s="38"/>
      <c r="H433" s="38"/>
      <c r="I433" s="129"/>
      <c r="J433" s="38"/>
      <c r="K433" s="38"/>
      <c r="L433" s="42"/>
      <c r="M433" s="218"/>
      <c r="N433" s="78"/>
      <c r="O433" s="78"/>
      <c r="P433" s="78"/>
      <c r="Q433" s="78"/>
      <c r="R433" s="78"/>
      <c r="S433" s="78"/>
      <c r="T433" s="79"/>
      <c r="AT433" s="16" t="s">
        <v>129</v>
      </c>
      <c r="AU433" s="16" t="s">
        <v>83</v>
      </c>
    </row>
    <row r="434" s="11" customFormat="1">
      <c r="B434" s="220"/>
      <c r="C434" s="221"/>
      <c r="D434" s="216" t="s">
        <v>133</v>
      </c>
      <c r="E434" s="222" t="s">
        <v>19</v>
      </c>
      <c r="F434" s="223" t="s">
        <v>692</v>
      </c>
      <c r="G434" s="221"/>
      <c r="H434" s="224">
        <v>1368.9760000000001</v>
      </c>
      <c r="I434" s="225"/>
      <c r="J434" s="221"/>
      <c r="K434" s="221"/>
      <c r="L434" s="226"/>
      <c r="M434" s="227"/>
      <c r="N434" s="228"/>
      <c r="O434" s="228"/>
      <c r="P434" s="228"/>
      <c r="Q434" s="228"/>
      <c r="R434" s="228"/>
      <c r="S434" s="228"/>
      <c r="T434" s="229"/>
      <c r="AT434" s="230" t="s">
        <v>133</v>
      </c>
      <c r="AU434" s="230" t="s">
        <v>83</v>
      </c>
      <c r="AV434" s="11" t="s">
        <v>83</v>
      </c>
      <c r="AW434" s="11" t="s">
        <v>33</v>
      </c>
      <c r="AX434" s="11" t="s">
        <v>72</v>
      </c>
      <c r="AY434" s="230" t="s">
        <v>120</v>
      </c>
    </row>
    <row r="435" s="1" customFormat="1" ht="16.5" customHeight="1">
      <c r="B435" s="37"/>
      <c r="C435" s="204" t="s">
        <v>693</v>
      </c>
      <c r="D435" s="204" t="s">
        <v>122</v>
      </c>
      <c r="E435" s="205" t="s">
        <v>694</v>
      </c>
      <c r="F435" s="206" t="s">
        <v>695</v>
      </c>
      <c r="G435" s="207" t="s">
        <v>241</v>
      </c>
      <c r="H435" s="208">
        <v>348.31999999999999</v>
      </c>
      <c r="I435" s="209"/>
      <c r="J435" s="210">
        <f>ROUND(I435*H435,2)</f>
        <v>0</v>
      </c>
      <c r="K435" s="206" t="s">
        <v>137</v>
      </c>
      <c r="L435" s="42"/>
      <c r="M435" s="211" t="s">
        <v>19</v>
      </c>
      <c r="N435" s="212" t="s">
        <v>43</v>
      </c>
      <c r="O435" s="78"/>
      <c r="P435" s="213">
        <f>O435*H435</f>
        <v>0</v>
      </c>
      <c r="Q435" s="213">
        <v>0</v>
      </c>
      <c r="R435" s="213">
        <f>Q435*H435</f>
        <v>0</v>
      </c>
      <c r="S435" s="213">
        <v>0</v>
      </c>
      <c r="T435" s="214">
        <f>S435*H435</f>
        <v>0</v>
      </c>
      <c r="AR435" s="16" t="s">
        <v>127</v>
      </c>
      <c r="AT435" s="16" t="s">
        <v>122</v>
      </c>
      <c r="AU435" s="16" t="s">
        <v>83</v>
      </c>
      <c r="AY435" s="16" t="s">
        <v>120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16" t="s">
        <v>80</v>
      </c>
      <c r="BK435" s="215">
        <f>ROUND(I435*H435,2)</f>
        <v>0</v>
      </c>
      <c r="BL435" s="16" t="s">
        <v>127</v>
      </c>
      <c r="BM435" s="16" t="s">
        <v>696</v>
      </c>
    </row>
    <row r="436" s="1" customFormat="1">
      <c r="B436" s="37"/>
      <c r="C436" s="38"/>
      <c r="D436" s="216" t="s">
        <v>129</v>
      </c>
      <c r="E436" s="38"/>
      <c r="F436" s="217" t="s">
        <v>697</v>
      </c>
      <c r="G436" s="38"/>
      <c r="H436" s="38"/>
      <c r="I436" s="129"/>
      <c r="J436" s="38"/>
      <c r="K436" s="38"/>
      <c r="L436" s="42"/>
      <c r="M436" s="218"/>
      <c r="N436" s="78"/>
      <c r="O436" s="78"/>
      <c r="P436" s="78"/>
      <c r="Q436" s="78"/>
      <c r="R436" s="78"/>
      <c r="S436" s="78"/>
      <c r="T436" s="79"/>
      <c r="AT436" s="16" t="s">
        <v>129</v>
      </c>
      <c r="AU436" s="16" t="s">
        <v>83</v>
      </c>
    </row>
    <row r="437" s="11" customFormat="1">
      <c r="B437" s="220"/>
      <c r="C437" s="221"/>
      <c r="D437" s="216" t="s">
        <v>133</v>
      </c>
      <c r="E437" s="222" t="s">
        <v>19</v>
      </c>
      <c r="F437" s="223" t="s">
        <v>698</v>
      </c>
      <c r="G437" s="221"/>
      <c r="H437" s="224">
        <v>348.31999999999999</v>
      </c>
      <c r="I437" s="225"/>
      <c r="J437" s="221"/>
      <c r="K437" s="221"/>
      <c r="L437" s="226"/>
      <c r="M437" s="227"/>
      <c r="N437" s="228"/>
      <c r="O437" s="228"/>
      <c r="P437" s="228"/>
      <c r="Q437" s="228"/>
      <c r="R437" s="228"/>
      <c r="S437" s="228"/>
      <c r="T437" s="229"/>
      <c r="AT437" s="230" t="s">
        <v>133</v>
      </c>
      <c r="AU437" s="230" t="s">
        <v>83</v>
      </c>
      <c r="AV437" s="11" t="s">
        <v>83</v>
      </c>
      <c r="AW437" s="11" t="s">
        <v>33</v>
      </c>
      <c r="AX437" s="11" t="s">
        <v>80</v>
      </c>
      <c r="AY437" s="230" t="s">
        <v>120</v>
      </c>
    </row>
    <row r="438" s="1" customFormat="1" ht="16.5" customHeight="1">
      <c r="B438" s="37"/>
      <c r="C438" s="204" t="s">
        <v>699</v>
      </c>
      <c r="D438" s="204" t="s">
        <v>122</v>
      </c>
      <c r="E438" s="205" t="s">
        <v>700</v>
      </c>
      <c r="F438" s="206" t="s">
        <v>701</v>
      </c>
      <c r="G438" s="207" t="s">
        <v>241</v>
      </c>
      <c r="H438" s="208">
        <v>5921.4399999999996</v>
      </c>
      <c r="I438" s="209"/>
      <c r="J438" s="210">
        <f>ROUND(I438*H438,2)</f>
        <v>0</v>
      </c>
      <c r="K438" s="206" t="s">
        <v>19</v>
      </c>
      <c r="L438" s="42"/>
      <c r="M438" s="211" t="s">
        <v>19</v>
      </c>
      <c r="N438" s="212" t="s">
        <v>43</v>
      </c>
      <c r="O438" s="78"/>
      <c r="P438" s="213">
        <f>O438*H438</f>
        <v>0</v>
      </c>
      <c r="Q438" s="213">
        <v>0</v>
      </c>
      <c r="R438" s="213">
        <f>Q438*H438</f>
        <v>0</v>
      </c>
      <c r="S438" s="213">
        <v>0</v>
      </c>
      <c r="T438" s="214">
        <f>S438*H438</f>
        <v>0</v>
      </c>
      <c r="AR438" s="16" t="s">
        <v>127</v>
      </c>
      <c r="AT438" s="16" t="s">
        <v>122</v>
      </c>
      <c r="AU438" s="16" t="s">
        <v>83</v>
      </c>
      <c r="AY438" s="16" t="s">
        <v>120</v>
      </c>
      <c r="BE438" s="215">
        <f>IF(N438="základní",J438,0)</f>
        <v>0</v>
      </c>
      <c r="BF438" s="215">
        <f>IF(N438="snížená",J438,0)</f>
        <v>0</v>
      </c>
      <c r="BG438" s="215">
        <f>IF(N438="zákl. přenesená",J438,0)</f>
        <v>0</v>
      </c>
      <c r="BH438" s="215">
        <f>IF(N438="sníž. přenesená",J438,0)</f>
        <v>0</v>
      </c>
      <c r="BI438" s="215">
        <f>IF(N438="nulová",J438,0)</f>
        <v>0</v>
      </c>
      <c r="BJ438" s="16" t="s">
        <v>80</v>
      </c>
      <c r="BK438" s="215">
        <f>ROUND(I438*H438,2)</f>
        <v>0</v>
      </c>
      <c r="BL438" s="16" t="s">
        <v>127</v>
      </c>
      <c r="BM438" s="16" t="s">
        <v>702</v>
      </c>
    </row>
    <row r="439" s="1" customFormat="1">
      <c r="B439" s="37"/>
      <c r="C439" s="38"/>
      <c r="D439" s="216" t="s">
        <v>129</v>
      </c>
      <c r="E439" s="38"/>
      <c r="F439" s="217" t="s">
        <v>703</v>
      </c>
      <c r="G439" s="38"/>
      <c r="H439" s="38"/>
      <c r="I439" s="129"/>
      <c r="J439" s="38"/>
      <c r="K439" s="38"/>
      <c r="L439" s="42"/>
      <c r="M439" s="218"/>
      <c r="N439" s="78"/>
      <c r="O439" s="78"/>
      <c r="P439" s="78"/>
      <c r="Q439" s="78"/>
      <c r="R439" s="78"/>
      <c r="S439" s="78"/>
      <c r="T439" s="79"/>
      <c r="AT439" s="16" t="s">
        <v>129</v>
      </c>
      <c r="AU439" s="16" t="s">
        <v>83</v>
      </c>
    </row>
    <row r="440" s="1" customFormat="1">
      <c r="B440" s="37"/>
      <c r="C440" s="38"/>
      <c r="D440" s="216" t="s">
        <v>131</v>
      </c>
      <c r="E440" s="38"/>
      <c r="F440" s="219" t="s">
        <v>704</v>
      </c>
      <c r="G440" s="38"/>
      <c r="H440" s="38"/>
      <c r="I440" s="129"/>
      <c r="J440" s="38"/>
      <c r="K440" s="38"/>
      <c r="L440" s="42"/>
      <c r="M440" s="218"/>
      <c r="N440" s="78"/>
      <c r="O440" s="78"/>
      <c r="P440" s="78"/>
      <c r="Q440" s="78"/>
      <c r="R440" s="78"/>
      <c r="S440" s="78"/>
      <c r="T440" s="79"/>
      <c r="AT440" s="16" t="s">
        <v>131</v>
      </c>
      <c r="AU440" s="16" t="s">
        <v>83</v>
      </c>
    </row>
    <row r="441" s="11" customFormat="1">
      <c r="B441" s="220"/>
      <c r="C441" s="221"/>
      <c r="D441" s="216" t="s">
        <v>133</v>
      </c>
      <c r="E441" s="222" t="s">
        <v>19</v>
      </c>
      <c r="F441" s="223" t="s">
        <v>705</v>
      </c>
      <c r="G441" s="221"/>
      <c r="H441" s="224">
        <v>5921.4399999999996</v>
      </c>
      <c r="I441" s="225"/>
      <c r="J441" s="221"/>
      <c r="K441" s="221"/>
      <c r="L441" s="226"/>
      <c r="M441" s="227"/>
      <c r="N441" s="228"/>
      <c r="O441" s="228"/>
      <c r="P441" s="228"/>
      <c r="Q441" s="228"/>
      <c r="R441" s="228"/>
      <c r="S441" s="228"/>
      <c r="T441" s="229"/>
      <c r="AT441" s="230" t="s">
        <v>133</v>
      </c>
      <c r="AU441" s="230" t="s">
        <v>83</v>
      </c>
      <c r="AV441" s="11" t="s">
        <v>83</v>
      </c>
      <c r="AW441" s="11" t="s">
        <v>33</v>
      </c>
      <c r="AX441" s="11" t="s">
        <v>72</v>
      </c>
      <c r="AY441" s="230" t="s">
        <v>120</v>
      </c>
    </row>
    <row r="442" s="1" customFormat="1" ht="16.5" customHeight="1">
      <c r="B442" s="37"/>
      <c r="C442" s="204" t="s">
        <v>706</v>
      </c>
      <c r="D442" s="204" t="s">
        <v>122</v>
      </c>
      <c r="E442" s="205" t="s">
        <v>707</v>
      </c>
      <c r="F442" s="206" t="s">
        <v>708</v>
      </c>
      <c r="G442" s="207" t="s">
        <v>241</v>
      </c>
      <c r="H442" s="208">
        <v>20</v>
      </c>
      <c r="I442" s="209"/>
      <c r="J442" s="210">
        <f>ROUND(I442*H442,2)</f>
        <v>0</v>
      </c>
      <c r="K442" s="206" t="s">
        <v>137</v>
      </c>
      <c r="L442" s="42"/>
      <c r="M442" s="211" t="s">
        <v>19</v>
      </c>
      <c r="N442" s="212" t="s">
        <v>43</v>
      </c>
      <c r="O442" s="78"/>
      <c r="P442" s="213">
        <f>O442*H442</f>
        <v>0</v>
      </c>
      <c r="Q442" s="213">
        <v>0</v>
      </c>
      <c r="R442" s="213">
        <f>Q442*H442</f>
        <v>0</v>
      </c>
      <c r="S442" s="213">
        <v>0</v>
      </c>
      <c r="T442" s="214">
        <f>S442*H442</f>
        <v>0</v>
      </c>
      <c r="AR442" s="16" t="s">
        <v>127</v>
      </c>
      <c r="AT442" s="16" t="s">
        <v>122</v>
      </c>
      <c r="AU442" s="16" t="s">
        <v>83</v>
      </c>
      <c r="AY442" s="16" t="s">
        <v>120</v>
      </c>
      <c r="BE442" s="215">
        <f>IF(N442="základní",J442,0)</f>
        <v>0</v>
      </c>
      <c r="BF442" s="215">
        <f>IF(N442="snížená",J442,0)</f>
        <v>0</v>
      </c>
      <c r="BG442" s="215">
        <f>IF(N442="zákl. přenesená",J442,0)</f>
        <v>0</v>
      </c>
      <c r="BH442" s="215">
        <f>IF(N442="sníž. přenesená",J442,0)</f>
        <v>0</v>
      </c>
      <c r="BI442" s="215">
        <f>IF(N442="nulová",J442,0)</f>
        <v>0</v>
      </c>
      <c r="BJ442" s="16" t="s">
        <v>80</v>
      </c>
      <c r="BK442" s="215">
        <f>ROUND(I442*H442,2)</f>
        <v>0</v>
      </c>
      <c r="BL442" s="16" t="s">
        <v>127</v>
      </c>
      <c r="BM442" s="16" t="s">
        <v>709</v>
      </c>
    </row>
    <row r="443" s="1" customFormat="1">
      <c r="B443" s="37"/>
      <c r="C443" s="38"/>
      <c r="D443" s="216" t="s">
        <v>129</v>
      </c>
      <c r="E443" s="38"/>
      <c r="F443" s="217" t="s">
        <v>710</v>
      </c>
      <c r="G443" s="38"/>
      <c r="H443" s="38"/>
      <c r="I443" s="129"/>
      <c r="J443" s="38"/>
      <c r="K443" s="38"/>
      <c r="L443" s="42"/>
      <c r="M443" s="218"/>
      <c r="N443" s="78"/>
      <c r="O443" s="78"/>
      <c r="P443" s="78"/>
      <c r="Q443" s="78"/>
      <c r="R443" s="78"/>
      <c r="S443" s="78"/>
      <c r="T443" s="79"/>
      <c r="AT443" s="16" t="s">
        <v>129</v>
      </c>
      <c r="AU443" s="16" t="s">
        <v>83</v>
      </c>
    </row>
    <row r="444" s="11" customFormat="1">
      <c r="B444" s="220"/>
      <c r="C444" s="221"/>
      <c r="D444" s="216" t="s">
        <v>133</v>
      </c>
      <c r="E444" s="222" t="s">
        <v>19</v>
      </c>
      <c r="F444" s="223" t="s">
        <v>254</v>
      </c>
      <c r="G444" s="221"/>
      <c r="H444" s="224">
        <v>20</v>
      </c>
      <c r="I444" s="225"/>
      <c r="J444" s="221"/>
      <c r="K444" s="221"/>
      <c r="L444" s="226"/>
      <c r="M444" s="227"/>
      <c r="N444" s="228"/>
      <c r="O444" s="228"/>
      <c r="P444" s="228"/>
      <c r="Q444" s="228"/>
      <c r="R444" s="228"/>
      <c r="S444" s="228"/>
      <c r="T444" s="229"/>
      <c r="AT444" s="230" t="s">
        <v>133</v>
      </c>
      <c r="AU444" s="230" t="s">
        <v>83</v>
      </c>
      <c r="AV444" s="11" t="s">
        <v>83</v>
      </c>
      <c r="AW444" s="11" t="s">
        <v>33</v>
      </c>
      <c r="AX444" s="11" t="s">
        <v>72</v>
      </c>
      <c r="AY444" s="230" t="s">
        <v>120</v>
      </c>
    </row>
    <row r="445" s="1" customFormat="1" ht="16.5" customHeight="1">
      <c r="B445" s="37"/>
      <c r="C445" s="204" t="s">
        <v>711</v>
      </c>
      <c r="D445" s="204" t="s">
        <v>122</v>
      </c>
      <c r="E445" s="205" t="s">
        <v>712</v>
      </c>
      <c r="F445" s="206" t="s">
        <v>713</v>
      </c>
      <c r="G445" s="207" t="s">
        <v>241</v>
      </c>
      <c r="H445" s="208">
        <v>3.6499999999999999</v>
      </c>
      <c r="I445" s="209"/>
      <c r="J445" s="210">
        <f>ROUND(I445*H445,2)</f>
        <v>0</v>
      </c>
      <c r="K445" s="206" t="s">
        <v>137</v>
      </c>
      <c r="L445" s="42"/>
      <c r="M445" s="211" t="s">
        <v>19</v>
      </c>
      <c r="N445" s="212" t="s">
        <v>43</v>
      </c>
      <c r="O445" s="78"/>
      <c r="P445" s="213">
        <f>O445*H445</f>
        <v>0</v>
      </c>
      <c r="Q445" s="213">
        <v>0</v>
      </c>
      <c r="R445" s="213">
        <f>Q445*H445</f>
        <v>0</v>
      </c>
      <c r="S445" s="213">
        <v>0</v>
      </c>
      <c r="T445" s="214">
        <f>S445*H445</f>
        <v>0</v>
      </c>
      <c r="AR445" s="16" t="s">
        <v>127</v>
      </c>
      <c r="AT445" s="16" t="s">
        <v>122</v>
      </c>
      <c r="AU445" s="16" t="s">
        <v>83</v>
      </c>
      <c r="AY445" s="16" t="s">
        <v>120</v>
      </c>
      <c r="BE445" s="215">
        <f>IF(N445="základní",J445,0)</f>
        <v>0</v>
      </c>
      <c r="BF445" s="215">
        <f>IF(N445="snížená",J445,0)</f>
        <v>0</v>
      </c>
      <c r="BG445" s="215">
        <f>IF(N445="zákl. přenesená",J445,0)</f>
        <v>0</v>
      </c>
      <c r="BH445" s="215">
        <f>IF(N445="sníž. přenesená",J445,0)</f>
        <v>0</v>
      </c>
      <c r="BI445" s="215">
        <f>IF(N445="nulová",J445,0)</f>
        <v>0</v>
      </c>
      <c r="BJ445" s="16" t="s">
        <v>80</v>
      </c>
      <c r="BK445" s="215">
        <f>ROUND(I445*H445,2)</f>
        <v>0</v>
      </c>
      <c r="BL445" s="16" t="s">
        <v>127</v>
      </c>
      <c r="BM445" s="16" t="s">
        <v>714</v>
      </c>
    </row>
    <row r="446" s="1" customFormat="1">
      <c r="B446" s="37"/>
      <c r="C446" s="38"/>
      <c r="D446" s="216" t="s">
        <v>129</v>
      </c>
      <c r="E446" s="38"/>
      <c r="F446" s="217" t="s">
        <v>715</v>
      </c>
      <c r="G446" s="38"/>
      <c r="H446" s="38"/>
      <c r="I446" s="129"/>
      <c r="J446" s="38"/>
      <c r="K446" s="38"/>
      <c r="L446" s="42"/>
      <c r="M446" s="218"/>
      <c r="N446" s="78"/>
      <c r="O446" s="78"/>
      <c r="P446" s="78"/>
      <c r="Q446" s="78"/>
      <c r="R446" s="78"/>
      <c r="S446" s="78"/>
      <c r="T446" s="79"/>
      <c r="AT446" s="16" t="s">
        <v>129</v>
      </c>
      <c r="AU446" s="16" t="s">
        <v>83</v>
      </c>
    </row>
    <row r="447" s="11" customFormat="1">
      <c r="B447" s="220"/>
      <c r="C447" s="221"/>
      <c r="D447" s="216" t="s">
        <v>133</v>
      </c>
      <c r="E447" s="222" t="s">
        <v>19</v>
      </c>
      <c r="F447" s="223" t="s">
        <v>716</v>
      </c>
      <c r="G447" s="221"/>
      <c r="H447" s="224">
        <v>3.6499999999999999</v>
      </c>
      <c r="I447" s="225"/>
      <c r="J447" s="221"/>
      <c r="K447" s="221"/>
      <c r="L447" s="226"/>
      <c r="M447" s="227"/>
      <c r="N447" s="228"/>
      <c r="O447" s="228"/>
      <c r="P447" s="228"/>
      <c r="Q447" s="228"/>
      <c r="R447" s="228"/>
      <c r="S447" s="228"/>
      <c r="T447" s="229"/>
      <c r="AT447" s="230" t="s">
        <v>133</v>
      </c>
      <c r="AU447" s="230" t="s">
        <v>83</v>
      </c>
      <c r="AV447" s="11" t="s">
        <v>83</v>
      </c>
      <c r="AW447" s="11" t="s">
        <v>33</v>
      </c>
      <c r="AX447" s="11" t="s">
        <v>80</v>
      </c>
      <c r="AY447" s="230" t="s">
        <v>120</v>
      </c>
    </row>
    <row r="448" s="1" customFormat="1" ht="16.5" customHeight="1">
      <c r="B448" s="37"/>
      <c r="C448" s="204" t="s">
        <v>717</v>
      </c>
      <c r="D448" s="204" t="s">
        <v>122</v>
      </c>
      <c r="E448" s="205" t="s">
        <v>718</v>
      </c>
      <c r="F448" s="206" t="s">
        <v>719</v>
      </c>
      <c r="G448" s="207" t="s">
        <v>241</v>
      </c>
      <c r="H448" s="208">
        <v>80.528000000000006</v>
      </c>
      <c r="I448" s="209"/>
      <c r="J448" s="210">
        <f>ROUND(I448*H448,2)</f>
        <v>0</v>
      </c>
      <c r="K448" s="206" t="s">
        <v>137</v>
      </c>
      <c r="L448" s="42"/>
      <c r="M448" s="211" t="s">
        <v>19</v>
      </c>
      <c r="N448" s="212" t="s">
        <v>43</v>
      </c>
      <c r="O448" s="78"/>
      <c r="P448" s="213">
        <f>O448*H448</f>
        <v>0</v>
      </c>
      <c r="Q448" s="213">
        <v>0</v>
      </c>
      <c r="R448" s="213">
        <f>Q448*H448</f>
        <v>0</v>
      </c>
      <c r="S448" s="213">
        <v>0</v>
      </c>
      <c r="T448" s="214">
        <f>S448*H448</f>
        <v>0</v>
      </c>
      <c r="AR448" s="16" t="s">
        <v>127</v>
      </c>
      <c r="AT448" s="16" t="s">
        <v>122</v>
      </c>
      <c r="AU448" s="16" t="s">
        <v>83</v>
      </c>
      <c r="AY448" s="16" t="s">
        <v>120</v>
      </c>
      <c r="BE448" s="215">
        <f>IF(N448="základní",J448,0)</f>
        <v>0</v>
      </c>
      <c r="BF448" s="215">
        <f>IF(N448="snížená",J448,0)</f>
        <v>0</v>
      </c>
      <c r="BG448" s="215">
        <f>IF(N448="zákl. přenesená",J448,0)</f>
        <v>0</v>
      </c>
      <c r="BH448" s="215">
        <f>IF(N448="sníž. přenesená",J448,0)</f>
        <v>0</v>
      </c>
      <c r="BI448" s="215">
        <f>IF(N448="nulová",J448,0)</f>
        <v>0</v>
      </c>
      <c r="BJ448" s="16" t="s">
        <v>80</v>
      </c>
      <c r="BK448" s="215">
        <f>ROUND(I448*H448,2)</f>
        <v>0</v>
      </c>
      <c r="BL448" s="16" t="s">
        <v>127</v>
      </c>
      <c r="BM448" s="16" t="s">
        <v>720</v>
      </c>
    </row>
    <row r="449" s="1" customFormat="1">
      <c r="B449" s="37"/>
      <c r="C449" s="38"/>
      <c r="D449" s="216" t="s">
        <v>129</v>
      </c>
      <c r="E449" s="38"/>
      <c r="F449" s="217" t="s">
        <v>721</v>
      </c>
      <c r="G449" s="38"/>
      <c r="H449" s="38"/>
      <c r="I449" s="129"/>
      <c r="J449" s="38"/>
      <c r="K449" s="38"/>
      <c r="L449" s="42"/>
      <c r="M449" s="218"/>
      <c r="N449" s="78"/>
      <c r="O449" s="78"/>
      <c r="P449" s="78"/>
      <c r="Q449" s="78"/>
      <c r="R449" s="78"/>
      <c r="S449" s="78"/>
      <c r="T449" s="79"/>
      <c r="AT449" s="16" t="s">
        <v>129</v>
      </c>
      <c r="AU449" s="16" t="s">
        <v>83</v>
      </c>
    </row>
    <row r="450" s="11" customFormat="1">
      <c r="B450" s="220"/>
      <c r="C450" s="221"/>
      <c r="D450" s="216" t="s">
        <v>133</v>
      </c>
      <c r="E450" s="222" t="s">
        <v>19</v>
      </c>
      <c r="F450" s="223" t="s">
        <v>722</v>
      </c>
      <c r="G450" s="221"/>
      <c r="H450" s="224">
        <v>80.528000000000006</v>
      </c>
      <c r="I450" s="225"/>
      <c r="J450" s="221"/>
      <c r="K450" s="221"/>
      <c r="L450" s="226"/>
      <c r="M450" s="227"/>
      <c r="N450" s="228"/>
      <c r="O450" s="228"/>
      <c r="P450" s="228"/>
      <c r="Q450" s="228"/>
      <c r="R450" s="228"/>
      <c r="S450" s="228"/>
      <c r="T450" s="229"/>
      <c r="AT450" s="230" t="s">
        <v>133</v>
      </c>
      <c r="AU450" s="230" t="s">
        <v>83</v>
      </c>
      <c r="AV450" s="11" t="s">
        <v>83</v>
      </c>
      <c r="AW450" s="11" t="s">
        <v>33</v>
      </c>
      <c r="AX450" s="11" t="s">
        <v>80</v>
      </c>
      <c r="AY450" s="230" t="s">
        <v>120</v>
      </c>
    </row>
    <row r="451" s="1" customFormat="1" ht="16.5" customHeight="1">
      <c r="B451" s="37"/>
      <c r="C451" s="204" t="s">
        <v>723</v>
      </c>
      <c r="D451" s="204" t="s">
        <v>122</v>
      </c>
      <c r="E451" s="205" t="s">
        <v>724</v>
      </c>
      <c r="F451" s="206" t="s">
        <v>725</v>
      </c>
      <c r="G451" s="207" t="s">
        <v>241</v>
      </c>
      <c r="H451" s="208">
        <v>6</v>
      </c>
      <c r="I451" s="209"/>
      <c r="J451" s="210">
        <f>ROUND(I451*H451,2)</f>
        <v>0</v>
      </c>
      <c r="K451" s="206" t="s">
        <v>137</v>
      </c>
      <c r="L451" s="42"/>
      <c r="M451" s="211" t="s">
        <v>19</v>
      </c>
      <c r="N451" s="212" t="s">
        <v>43</v>
      </c>
      <c r="O451" s="78"/>
      <c r="P451" s="213">
        <f>O451*H451</f>
        <v>0</v>
      </c>
      <c r="Q451" s="213">
        <v>0</v>
      </c>
      <c r="R451" s="213">
        <f>Q451*H451</f>
        <v>0</v>
      </c>
      <c r="S451" s="213">
        <v>0</v>
      </c>
      <c r="T451" s="214">
        <f>S451*H451</f>
        <v>0</v>
      </c>
      <c r="AR451" s="16" t="s">
        <v>127</v>
      </c>
      <c r="AT451" s="16" t="s">
        <v>122</v>
      </c>
      <c r="AU451" s="16" t="s">
        <v>83</v>
      </c>
      <c r="AY451" s="16" t="s">
        <v>120</v>
      </c>
      <c r="BE451" s="215">
        <f>IF(N451="základní",J451,0)</f>
        <v>0</v>
      </c>
      <c r="BF451" s="215">
        <f>IF(N451="snížená",J451,0)</f>
        <v>0</v>
      </c>
      <c r="BG451" s="215">
        <f>IF(N451="zákl. přenesená",J451,0)</f>
        <v>0</v>
      </c>
      <c r="BH451" s="215">
        <f>IF(N451="sníž. přenesená",J451,0)</f>
        <v>0</v>
      </c>
      <c r="BI451" s="215">
        <f>IF(N451="nulová",J451,0)</f>
        <v>0</v>
      </c>
      <c r="BJ451" s="16" t="s">
        <v>80</v>
      </c>
      <c r="BK451" s="215">
        <f>ROUND(I451*H451,2)</f>
        <v>0</v>
      </c>
      <c r="BL451" s="16" t="s">
        <v>127</v>
      </c>
      <c r="BM451" s="16" t="s">
        <v>726</v>
      </c>
    </row>
    <row r="452" s="1" customFormat="1">
      <c r="B452" s="37"/>
      <c r="C452" s="38"/>
      <c r="D452" s="216" t="s">
        <v>129</v>
      </c>
      <c r="E452" s="38"/>
      <c r="F452" s="217" t="s">
        <v>243</v>
      </c>
      <c r="G452" s="38"/>
      <c r="H452" s="38"/>
      <c r="I452" s="129"/>
      <c r="J452" s="38"/>
      <c r="K452" s="38"/>
      <c r="L452" s="42"/>
      <c r="M452" s="218"/>
      <c r="N452" s="78"/>
      <c r="O452" s="78"/>
      <c r="P452" s="78"/>
      <c r="Q452" s="78"/>
      <c r="R452" s="78"/>
      <c r="S452" s="78"/>
      <c r="T452" s="79"/>
      <c r="AT452" s="16" t="s">
        <v>129</v>
      </c>
      <c r="AU452" s="16" t="s">
        <v>83</v>
      </c>
    </row>
    <row r="453" s="11" customFormat="1">
      <c r="B453" s="220"/>
      <c r="C453" s="221"/>
      <c r="D453" s="216" t="s">
        <v>133</v>
      </c>
      <c r="E453" s="222" t="s">
        <v>19</v>
      </c>
      <c r="F453" s="223" t="s">
        <v>157</v>
      </c>
      <c r="G453" s="221"/>
      <c r="H453" s="224">
        <v>6</v>
      </c>
      <c r="I453" s="225"/>
      <c r="J453" s="221"/>
      <c r="K453" s="221"/>
      <c r="L453" s="226"/>
      <c r="M453" s="227"/>
      <c r="N453" s="228"/>
      <c r="O453" s="228"/>
      <c r="P453" s="228"/>
      <c r="Q453" s="228"/>
      <c r="R453" s="228"/>
      <c r="S453" s="228"/>
      <c r="T453" s="229"/>
      <c r="AT453" s="230" t="s">
        <v>133</v>
      </c>
      <c r="AU453" s="230" t="s">
        <v>83</v>
      </c>
      <c r="AV453" s="11" t="s">
        <v>83</v>
      </c>
      <c r="AW453" s="11" t="s">
        <v>33</v>
      </c>
      <c r="AX453" s="11" t="s">
        <v>80</v>
      </c>
      <c r="AY453" s="230" t="s">
        <v>120</v>
      </c>
    </row>
    <row r="454" s="10" customFormat="1" ht="22.8" customHeight="1">
      <c r="B454" s="188"/>
      <c r="C454" s="189"/>
      <c r="D454" s="190" t="s">
        <v>71</v>
      </c>
      <c r="E454" s="202" t="s">
        <v>727</v>
      </c>
      <c r="F454" s="202" t="s">
        <v>728</v>
      </c>
      <c r="G454" s="189"/>
      <c r="H454" s="189"/>
      <c r="I454" s="192"/>
      <c r="J454" s="203">
        <f>BK454</f>
        <v>0</v>
      </c>
      <c r="K454" s="189"/>
      <c r="L454" s="194"/>
      <c r="M454" s="195"/>
      <c r="N454" s="196"/>
      <c r="O454" s="196"/>
      <c r="P454" s="197">
        <f>SUM(P455:P463)</f>
        <v>0</v>
      </c>
      <c r="Q454" s="196"/>
      <c r="R454" s="197">
        <f>SUM(R455:R463)</f>
        <v>0</v>
      </c>
      <c r="S454" s="196"/>
      <c r="T454" s="198">
        <f>SUM(T455:T463)</f>
        <v>0</v>
      </c>
      <c r="AR454" s="199" t="s">
        <v>80</v>
      </c>
      <c r="AT454" s="200" t="s">
        <v>71</v>
      </c>
      <c r="AU454" s="200" t="s">
        <v>80</v>
      </c>
      <c r="AY454" s="199" t="s">
        <v>120</v>
      </c>
      <c r="BK454" s="201">
        <f>SUM(BK455:BK463)</f>
        <v>0</v>
      </c>
    </row>
    <row r="455" s="1" customFormat="1" ht="16.5" customHeight="1">
      <c r="B455" s="37"/>
      <c r="C455" s="204" t="s">
        <v>729</v>
      </c>
      <c r="D455" s="204" t="s">
        <v>122</v>
      </c>
      <c r="E455" s="205" t="s">
        <v>730</v>
      </c>
      <c r="F455" s="206" t="s">
        <v>731</v>
      </c>
      <c r="G455" s="207" t="s">
        <v>241</v>
      </c>
      <c r="H455" s="208">
        <v>18.603000000000002</v>
      </c>
      <c r="I455" s="209"/>
      <c r="J455" s="210">
        <f>ROUND(I455*H455,2)</f>
        <v>0</v>
      </c>
      <c r="K455" s="206" t="s">
        <v>137</v>
      </c>
      <c r="L455" s="42"/>
      <c r="M455" s="211" t="s">
        <v>19</v>
      </c>
      <c r="N455" s="212" t="s">
        <v>43</v>
      </c>
      <c r="O455" s="78"/>
      <c r="P455" s="213">
        <f>O455*H455</f>
        <v>0</v>
      </c>
      <c r="Q455" s="213">
        <v>0</v>
      </c>
      <c r="R455" s="213">
        <f>Q455*H455</f>
        <v>0</v>
      </c>
      <c r="S455" s="213">
        <v>0</v>
      </c>
      <c r="T455" s="214">
        <f>S455*H455</f>
        <v>0</v>
      </c>
      <c r="AR455" s="16" t="s">
        <v>127</v>
      </c>
      <c r="AT455" s="16" t="s">
        <v>122</v>
      </c>
      <c r="AU455" s="16" t="s">
        <v>83</v>
      </c>
      <c r="AY455" s="16" t="s">
        <v>120</v>
      </c>
      <c r="BE455" s="215">
        <f>IF(N455="základní",J455,0)</f>
        <v>0</v>
      </c>
      <c r="BF455" s="215">
        <f>IF(N455="snížená",J455,0)</f>
        <v>0</v>
      </c>
      <c r="BG455" s="215">
        <f>IF(N455="zákl. přenesená",J455,0)</f>
        <v>0</v>
      </c>
      <c r="BH455" s="215">
        <f>IF(N455="sníž. přenesená",J455,0)</f>
        <v>0</v>
      </c>
      <c r="BI455" s="215">
        <f>IF(N455="nulová",J455,0)</f>
        <v>0</v>
      </c>
      <c r="BJ455" s="16" t="s">
        <v>80</v>
      </c>
      <c r="BK455" s="215">
        <f>ROUND(I455*H455,2)</f>
        <v>0</v>
      </c>
      <c r="BL455" s="16" t="s">
        <v>127</v>
      </c>
      <c r="BM455" s="16" t="s">
        <v>732</v>
      </c>
    </row>
    <row r="456" s="1" customFormat="1">
      <c r="B456" s="37"/>
      <c r="C456" s="38"/>
      <c r="D456" s="216" t="s">
        <v>129</v>
      </c>
      <c r="E456" s="38"/>
      <c r="F456" s="217" t="s">
        <v>733</v>
      </c>
      <c r="G456" s="38"/>
      <c r="H456" s="38"/>
      <c r="I456" s="129"/>
      <c r="J456" s="38"/>
      <c r="K456" s="38"/>
      <c r="L456" s="42"/>
      <c r="M456" s="218"/>
      <c r="N456" s="78"/>
      <c r="O456" s="78"/>
      <c r="P456" s="78"/>
      <c r="Q456" s="78"/>
      <c r="R456" s="78"/>
      <c r="S456" s="78"/>
      <c r="T456" s="79"/>
      <c r="AT456" s="16" t="s">
        <v>129</v>
      </c>
      <c r="AU456" s="16" t="s">
        <v>83</v>
      </c>
    </row>
    <row r="457" s="11" customFormat="1">
      <c r="B457" s="220"/>
      <c r="C457" s="221"/>
      <c r="D457" s="216" t="s">
        <v>133</v>
      </c>
      <c r="E457" s="222" t="s">
        <v>19</v>
      </c>
      <c r="F457" s="223" t="s">
        <v>734</v>
      </c>
      <c r="G457" s="221"/>
      <c r="H457" s="224">
        <v>18.603000000000002</v>
      </c>
      <c r="I457" s="225"/>
      <c r="J457" s="221"/>
      <c r="K457" s="221"/>
      <c r="L457" s="226"/>
      <c r="M457" s="227"/>
      <c r="N457" s="228"/>
      <c r="O457" s="228"/>
      <c r="P457" s="228"/>
      <c r="Q457" s="228"/>
      <c r="R457" s="228"/>
      <c r="S457" s="228"/>
      <c r="T457" s="229"/>
      <c r="AT457" s="230" t="s">
        <v>133</v>
      </c>
      <c r="AU457" s="230" t="s">
        <v>83</v>
      </c>
      <c r="AV457" s="11" t="s">
        <v>83</v>
      </c>
      <c r="AW457" s="11" t="s">
        <v>33</v>
      </c>
      <c r="AX457" s="11" t="s">
        <v>80</v>
      </c>
      <c r="AY457" s="230" t="s">
        <v>120</v>
      </c>
    </row>
    <row r="458" s="1" customFormat="1" ht="16.5" customHeight="1">
      <c r="B458" s="37"/>
      <c r="C458" s="204" t="s">
        <v>735</v>
      </c>
      <c r="D458" s="204" t="s">
        <v>122</v>
      </c>
      <c r="E458" s="205" t="s">
        <v>736</v>
      </c>
      <c r="F458" s="206" t="s">
        <v>737</v>
      </c>
      <c r="G458" s="207" t="s">
        <v>241</v>
      </c>
      <c r="H458" s="208">
        <v>0.094</v>
      </c>
      <c r="I458" s="209"/>
      <c r="J458" s="210">
        <f>ROUND(I458*H458,2)</f>
        <v>0</v>
      </c>
      <c r="K458" s="206" t="s">
        <v>137</v>
      </c>
      <c r="L458" s="42"/>
      <c r="M458" s="211" t="s">
        <v>19</v>
      </c>
      <c r="N458" s="212" t="s">
        <v>43</v>
      </c>
      <c r="O458" s="78"/>
      <c r="P458" s="213">
        <f>O458*H458</f>
        <v>0</v>
      </c>
      <c r="Q458" s="213">
        <v>0</v>
      </c>
      <c r="R458" s="213">
        <f>Q458*H458</f>
        <v>0</v>
      </c>
      <c r="S458" s="213">
        <v>0</v>
      </c>
      <c r="T458" s="214">
        <f>S458*H458</f>
        <v>0</v>
      </c>
      <c r="AR458" s="16" t="s">
        <v>127</v>
      </c>
      <c r="AT458" s="16" t="s">
        <v>122</v>
      </c>
      <c r="AU458" s="16" t="s">
        <v>83</v>
      </c>
      <c r="AY458" s="16" t="s">
        <v>120</v>
      </c>
      <c r="BE458" s="215">
        <f>IF(N458="základní",J458,0)</f>
        <v>0</v>
      </c>
      <c r="BF458" s="215">
        <f>IF(N458="snížená",J458,0)</f>
        <v>0</v>
      </c>
      <c r="BG458" s="215">
        <f>IF(N458="zákl. přenesená",J458,0)</f>
        <v>0</v>
      </c>
      <c r="BH458" s="215">
        <f>IF(N458="sníž. přenesená",J458,0)</f>
        <v>0</v>
      </c>
      <c r="BI458" s="215">
        <f>IF(N458="nulová",J458,0)</f>
        <v>0</v>
      </c>
      <c r="BJ458" s="16" t="s">
        <v>80</v>
      </c>
      <c r="BK458" s="215">
        <f>ROUND(I458*H458,2)</f>
        <v>0</v>
      </c>
      <c r="BL458" s="16" t="s">
        <v>127</v>
      </c>
      <c r="BM458" s="16" t="s">
        <v>738</v>
      </c>
    </row>
    <row r="459" s="1" customFormat="1">
      <c r="B459" s="37"/>
      <c r="C459" s="38"/>
      <c r="D459" s="216" t="s">
        <v>129</v>
      </c>
      <c r="E459" s="38"/>
      <c r="F459" s="217" t="s">
        <v>739</v>
      </c>
      <c r="G459" s="38"/>
      <c r="H459" s="38"/>
      <c r="I459" s="129"/>
      <c r="J459" s="38"/>
      <c r="K459" s="38"/>
      <c r="L459" s="42"/>
      <c r="M459" s="218"/>
      <c r="N459" s="78"/>
      <c r="O459" s="78"/>
      <c r="P459" s="78"/>
      <c r="Q459" s="78"/>
      <c r="R459" s="78"/>
      <c r="S459" s="78"/>
      <c r="T459" s="79"/>
      <c r="AT459" s="16" t="s">
        <v>129</v>
      </c>
      <c r="AU459" s="16" t="s">
        <v>83</v>
      </c>
    </row>
    <row r="460" s="11" customFormat="1">
      <c r="B460" s="220"/>
      <c r="C460" s="221"/>
      <c r="D460" s="216" t="s">
        <v>133</v>
      </c>
      <c r="E460" s="222" t="s">
        <v>19</v>
      </c>
      <c r="F460" s="223" t="s">
        <v>740</v>
      </c>
      <c r="G460" s="221"/>
      <c r="H460" s="224">
        <v>0.094</v>
      </c>
      <c r="I460" s="225"/>
      <c r="J460" s="221"/>
      <c r="K460" s="221"/>
      <c r="L460" s="226"/>
      <c r="M460" s="227"/>
      <c r="N460" s="228"/>
      <c r="O460" s="228"/>
      <c r="P460" s="228"/>
      <c r="Q460" s="228"/>
      <c r="R460" s="228"/>
      <c r="S460" s="228"/>
      <c r="T460" s="229"/>
      <c r="AT460" s="230" t="s">
        <v>133</v>
      </c>
      <c r="AU460" s="230" t="s">
        <v>83</v>
      </c>
      <c r="AV460" s="11" t="s">
        <v>83</v>
      </c>
      <c r="AW460" s="11" t="s">
        <v>33</v>
      </c>
      <c r="AX460" s="11" t="s">
        <v>80</v>
      </c>
      <c r="AY460" s="230" t="s">
        <v>120</v>
      </c>
    </row>
    <row r="461" s="1" customFormat="1" ht="16.5" customHeight="1">
      <c r="B461" s="37"/>
      <c r="C461" s="204" t="s">
        <v>741</v>
      </c>
      <c r="D461" s="204" t="s">
        <v>122</v>
      </c>
      <c r="E461" s="205" t="s">
        <v>742</v>
      </c>
      <c r="F461" s="206" t="s">
        <v>743</v>
      </c>
      <c r="G461" s="207" t="s">
        <v>241</v>
      </c>
      <c r="H461" s="208">
        <v>253.99799999999999</v>
      </c>
      <c r="I461" s="209"/>
      <c r="J461" s="210">
        <f>ROUND(I461*H461,2)</f>
        <v>0</v>
      </c>
      <c r="K461" s="206" t="s">
        <v>137</v>
      </c>
      <c r="L461" s="42"/>
      <c r="M461" s="211" t="s">
        <v>19</v>
      </c>
      <c r="N461" s="212" t="s">
        <v>43</v>
      </c>
      <c r="O461" s="78"/>
      <c r="P461" s="213">
        <f>O461*H461</f>
        <v>0</v>
      </c>
      <c r="Q461" s="213">
        <v>0</v>
      </c>
      <c r="R461" s="213">
        <f>Q461*H461</f>
        <v>0</v>
      </c>
      <c r="S461" s="213">
        <v>0</v>
      </c>
      <c r="T461" s="214">
        <f>S461*H461</f>
        <v>0</v>
      </c>
      <c r="AR461" s="16" t="s">
        <v>127</v>
      </c>
      <c r="AT461" s="16" t="s">
        <v>122</v>
      </c>
      <c r="AU461" s="16" t="s">
        <v>83</v>
      </c>
      <c r="AY461" s="16" t="s">
        <v>120</v>
      </c>
      <c r="BE461" s="215">
        <f>IF(N461="základní",J461,0)</f>
        <v>0</v>
      </c>
      <c r="BF461" s="215">
        <f>IF(N461="snížená",J461,0)</f>
        <v>0</v>
      </c>
      <c r="BG461" s="215">
        <f>IF(N461="zákl. přenesená",J461,0)</f>
        <v>0</v>
      </c>
      <c r="BH461" s="215">
        <f>IF(N461="sníž. přenesená",J461,0)</f>
        <v>0</v>
      </c>
      <c r="BI461" s="215">
        <f>IF(N461="nulová",J461,0)</f>
        <v>0</v>
      </c>
      <c r="BJ461" s="16" t="s">
        <v>80</v>
      </c>
      <c r="BK461" s="215">
        <f>ROUND(I461*H461,2)</f>
        <v>0</v>
      </c>
      <c r="BL461" s="16" t="s">
        <v>127</v>
      </c>
      <c r="BM461" s="16" t="s">
        <v>744</v>
      </c>
    </row>
    <row r="462" s="1" customFormat="1">
      <c r="B462" s="37"/>
      <c r="C462" s="38"/>
      <c r="D462" s="216" t="s">
        <v>129</v>
      </c>
      <c r="E462" s="38"/>
      <c r="F462" s="217" t="s">
        <v>745</v>
      </c>
      <c r="G462" s="38"/>
      <c r="H462" s="38"/>
      <c r="I462" s="129"/>
      <c r="J462" s="38"/>
      <c r="K462" s="38"/>
      <c r="L462" s="42"/>
      <c r="M462" s="218"/>
      <c r="N462" s="78"/>
      <c r="O462" s="78"/>
      <c r="P462" s="78"/>
      <c r="Q462" s="78"/>
      <c r="R462" s="78"/>
      <c r="S462" s="78"/>
      <c r="T462" s="79"/>
      <c r="AT462" s="16" t="s">
        <v>129</v>
      </c>
      <c r="AU462" s="16" t="s">
        <v>83</v>
      </c>
    </row>
    <row r="463" s="11" customFormat="1">
      <c r="B463" s="220"/>
      <c r="C463" s="221"/>
      <c r="D463" s="216" t="s">
        <v>133</v>
      </c>
      <c r="E463" s="222" t="s">
        <v>19</v>
      </c>
      <c r="F463" s="223" t="s">
        <v>746</v>
      </c>
      <c r="G463" s="221"/>
      <c r="H463" s="224">
        <v>253.99799999999999</v>
      </c>
      <c r="I463" s="225"/>
      <c r="J463" s="221"/>
      <c r="K463" s="221"/>
      <c r="L463" s="226"/>
      <c r="M463" s="262"/>
      <c r="N463" s="263"/>
      <c r="O463" s="263"/>
      <c r="P463" s="263"/>
      <c r="Q463" s="263"/>
      <c r="R463" s="263"/>
      <c r="S463" s="263"/>
      <c r="T463" s="264"/>
      <c r="AT463" s="230" t="s">
        <v>133</v>
      </c>
      <c r="AU463" s="230" t="s">
        <v>83</v>
      </c>
      <c r="AV463" s="11" t="s">
        <v>83</v>
      </c>
      <c r="AW463" s="11" t="s">
        <v>33</v>
      </c>
      <c r="AX463" s="11" t="s">
        <v>72</v>
      </c>
      <c r="AY463" s="230" t="s">
        <v>120</v>
      </c>
    </row>
    <row r="464" s="1" customFormat="1" ht="6.96" customHeight="1">
      <c r="B464" s="56"/>
      <c r="C464" s="57"/>
      <c r="D464" s="57"/>
      <c r="E464" s="57"/>
      <c r="F464" s="57"/>
      <c r="G464" s="57"/>
      <c r="H464" s="57"/>
      <c r="I464" s="153"/>
      <c r="J464" s="57"/>
      <c r="K464" s="57"/>
      <c r="L464" s="42"/>
    </row>
  </sheetData>
  <sheetProtection sheet="1" autoFilter="0" formatColumns="0" formatRows="0" objects="1" scenarios="1" spinCount="100000" saltValue="Tc50Bi2ZTc7j1oOi6zduiQdUiox3DXIwZsoqqi0XqYixUDgT91CDtbn6+oboRhh/1/DJ8nW6+0hTisGKCDbOMQ==" hashValue="RhF1pvRGmbv/YmSSZdHeK+jnkF5riUx7AxsS5Bnw0topTk1jXORDo3n7cL7/MSOuObGmTqlvaPa8VY2HStBjBg==" algorithmName="SHA-512" password="CC35"/>
  <autoFilter ref="C85:K46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87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83</v>
      </c>
    </row>
    <row r="4" ht="24.96" customHeight="1">
      <c r="B4" s="19"/>
      <c r="D4" s="126" t="s">
        <v>88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7" t="s">
        <v>16</v>
      </c>
      <c r="L6" s="19"/>
    </row>
    <row r="7" ht="16.5" customHeight="1">
      <c r="B7" s="19"/>
      <c r="E7" s="128" t="str">
        <f>'Rekapitulace stavby'!K6</f>
        <v>Zpracování projektové dokumentace na rekonstrukci komunikace v ul. Hnykova, Kolín - Sendražice</v>
      </c>
      <c r="F7" s="127"/>
      <c r="G7" s="127"/>
      <c r="H7" s="127"/>
      <c r="L7" s="19"/>
    </row>
    <row r="8" s="1" customFormat="1" ht="12" customHeight="1">
      <c r="B8" s="42"/>
      <c r="D8" s="127" t="s">
        <v>89</v>
      </c>
      <c r="I8" s="129"/>
      <c r="L8" s="42"/>
    </row>
    <row r="9" s="1" customFormat="1" ht="36.96" customHeight="1">
      <c r="B9" s="42"/>
      <c r="E9" s="130" t="s">
        <v>747</v>
      </c>
      <c r="F9" s="1"/>
      <c r="G9" s="1"/>
      <c r="H9" s="1"/>
      <c r="I9" s="129"/>
      <c r="L9" s="42"/>
    </row>
    <row r="10" s="1" customFormat="1">
      <c r="B10" s="42"/>
      <c r="I10" s="129"/>
      <c r="L10" s="42"/>
    </row>
    <row r="1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19</v>
      </c>
      <c r="L11" s="42"/>
    </row>
    <row r="12" s="1" customFormat="1" ht="12" customHeight="1">
      <c r="B12" s="42"/>
      <c r="D12" s="127" t="s">
        <v>21</v>
      </c>
      <c r="F12" s="16" t="s">
        <v>22</v>
      </c>
      <c r="I12" s="131" t="s">
        <v>23</v>
      </c>
      <c r="J12" s="132" t="str">
        <f>'Rekapitulace stavby'!AN8</f>
        <v>27. 3. 2019</v>
      </c>
      <c r="L12" s="42"/>
    </row>
    <row r="13" s="1" customFormat="1" ht="10.8" customHeight="1">
      <c r="B13" s="42"/>
      <c r="I13" s="129"/>
      <c r="L13" s="42"/>
    </row>
    <row r="14" s="1" customFormat="1" ht="12" customHeight="1">
      <c r="B14" s="42"/>
      <c r="D14" s="127" t="s">
        <v>25</v>
      </c>
      <c r="I14" s="131" t="s">
        <v>26</v>
      </c>
      <c r="J14" s="16" t="s">
        <v>19</v>
      </c>
      <c r="L14" s="42"/>
    </row>
    <row r="15" s="1" customFormat="1" ht="18" customHeight="1">
      <c r="B15" s="42"/>
      <c r="E15" s="16" t="s">
        <v>27</v>
      </c>
      <c r="I15" s="131" t="s">
        <v>28</v>
      </c>
      <c r="J15" s="16" t="s">
        <v>19</v>
      </c>
      <c r="L15" s="42"/>
    </row>
    <row r="16" s="1" customFormat="1" ht="6.96" customHeight="1">
      <c r="B16" s="42"/>
      <c r="I16" s="129"/>
      <c r="L16" s="42"/>
    </row>
    <row r="17" s="1" customFormat="1" ht="12" customHeight="1">
      <c r="B17" s="42"/>
      <c r="D17" s="127" t="s">
        <v>29</v>
      </c>
      <c r="I17" s="131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29"/>
      <c r="L19" s="42"/>
    </row>
    <row r="20" s="1" customFormat="1" ht="12" customHeight="1">
      <c r="B20" s="42"/>
      <c r="D20" s="127" t="s">
        <v>31</v>
      </c>
      <c r="I20" s="131" t="s">
        <v>26</v>
      </c>
      <c r="J20" s="16" t="s">
        <v>19</v>
      </c>
      <c r="L20" s="42"/>
    </row>
    <row r="21" s="1" customFormat="1" ht="18" customHeight="1">
      <c r="B21" s="42"/>
      <c r="E21" s="16" t="s">
        <v>32</v>
      </c>
      <c r="I21" s="131" t="s">
        <v>28</v>
      </c>
      <c r="J21" s="16" t="s">
        <v>19</v>
      </c>
      <c r="L21" s="42"/>
    </row>
    <row r="22" s="1" customFormat="1" ht="6.96" customHeight="1">
      <c r="B22" s="42"/>
      <c r="I22" s="129"/>
      <c r="L22" s="42"/>
    </row>
    <row r="23" s="1" customFormat="1" ht="12" customHeight="1">
      <c r="B23" s="42"/>
      <c r="D23" s="127" t="s">
        <v>34</v>
      </c>
      <c r="I23" s="131" t="s">
        <v>26</v>
      </c>
      <c r="J23" s="16" t="s">
        <v>19</v>
      </c>
      <c r="L23" s="42"/>
    </row>
    <row r="24" s="1" customFormat="1" ht="18" customHeight="1">
      <c r="B24" s="42"/>
      <c r="E24" s="16" t="s">
        <v>748</v>
      </c>
      <c r="I24" s="131" t="s">
        <v>28</v>
      </c>
      <c r="J24" s="16" t="s">
        <v>19</v>
      </c>
      <c r="L24" s="42"/>
    </row>
    <row r="25" s="1" customFormat="1" ht="6.96" customHeight="1">
      <c r="B25" s="42"/>
      <c r="I25" s="129"/>
      <c r="L25" s="42"/>
    </row>
    <row r="26" s="1" customFormat="1" ht="12" customHeight="1">
      <c r="B26" s="42"/>
      <c r="D26" s="127" t="s">
        <v>36</v>
      </c>
      <c r="I26" s="129"/>
      <c r="L26" s="42"/>
    </row>
    <row r="27" s="6" customFormat="1" ht="16.5" customHeight="1">
      <c r="B27" s="133"/>
      <c r="E27" s="134" t="s">
        <v>19</v>
      </c>
      <c r="F27" s="134"/>
      <c r="G27" s="134"/>
      <c r="H27" s="134"/>
      <c r="I27" s="135"/>
      <c r="L27" s="133"/>
    </row>
    <row r="28" s="1" customFormat="1" ht="6.96" customHeight="1">
      <c r="B28" s="42"/>
      <c r="I28" s="129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s="1" customFormat="1" ht="25.44" customHeight="1">
      <c r="B30" s="42"/>
      <c r="D30" s="137" t="s">
        <v>38</v>
      </c>
      <c r="I30" s="129"/>
      <c r="J30" s="138">
        <f>ROUND(J81,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s="1" customFormat="1" ht="14.4" customHeight="1">
      <c r="B32" s="42"/>
      <c r="F32" s="139" t="s">
        <v>40</v>
      </c>
      <c r="I32" s="140" t="s">
        <v>39</v>
      </c>
      <c r="J32" s="139" t="s">
        <v>41</v>
      </c>
      <c r="L32" s="42"/>
    </row>
    <row r="33" s="1" customFormat="1" ht="14.4" customHeight="1">
      <c r="B33" s="42"/>
      <c r="D33" s="127" t="s">
        <v>42</v>
      </c>
      <c r="E33" s="127" t="s">
        <v>43</v>
      </c>
      <c r="F33" s="141">
        <f>ROUND((SUM(BE81:BE107)),  2)</f>
        <v>0</v>
      </c>
      <c r="I33" s="142">
        <v>0.20999999999999999</v>
      </c>
      <c r="J33" s="141">
        <f>ROUND(((SUM(BE81:BE107))*I33),  2)</f>
        <v>0</v>
      </c>
      <c r="L33" s="42"/>
    </row>
    <row r="34" s="1" customFormat="1" ht="14.4" customHeight="1">
      <c r="B34" s="42"/>
      <c r="E34" s="127" t="s">
        <v>44</v>
      </c>
      <c r="F34" s="141">
        <f>ROUND((SUM(BF81:BF107)),  2)</f>
        <v>0</v>
      </c>
      <c r="I34" s="142">
        <v>0.14999999999999999</v>
      </c>
      <c r="J34" s="141">
        <f>ROUND(((SUM(BF81:BF107))*I34),  2)</f>
        <v>0</v>
      </c>
      <c r="L34" s="42"/>
    </row>
    <row r="35" hidden="1" s="1" customFormat="1" ht="14.4" customHeight="1">
      <c r="B35" s="42"/>
      <c r="E35" s="127" t="s">
        <v>45</v>
      </c>
      <c r="F35" s="141">
        <f>ROUND((SUM(BG81:BG107)),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46</v>
      </c>
      <c r="F36" s="141">
        <f>ROUND((SUM(BH81:BH107)),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47</v>
      </c>
      <c r="F37" s="141">
        <f>ROUND((SUM(BI81:BI107)),  2)</f>
        <v>0</v>
      </c>
      <c r="I37" s="142">
        <v>0</v>
      </c>
      <c r="J37" s="141">
        <f>0</f>
        <v>0</v>
      </c>
      <c r="L37" s="42"/>
    </row>
    <row r="38" s="1" customFormat="1" ht="6.96" customHeight="1">
      <c r="B38" s="42"/>
      <c r="I38" s="129"/>
      <c r="L38" s="42"/>
    </row>
    <row r="39" s="1" customFormat="1" ht="25.44" customHeight="1">
      <c r="B39" s="42"/>
      <c r="C39" s="143"/>
      <c r="D39" s="144" t="s">
        <v>48</v>
      </c>
      <c r="E39" s="145"/>
      <c r="F39" s="145"/>
      <c r="G39" s="146" t="s">
        <v>49</v>
      </c>
      <c r="H39" s="147" t="s">
        <v>50</v>
      </c>
      <c r="I39" s="148"/>
      <c r="J39" s="149">
        <f>SUM(J30:J37)</f>
        <v>0</v>
      </c>
      <c r="K39" s="150"/>
      <c r="L39" s="42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94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Zpracování projektové dokumentace na rekonstrukci komunikace v ul. Hnykova, Kolín - Sendražice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89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70.2 - VRN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Kolín</v>
      </c>
      <c r="G52" s="38"/>
      <c r="H52" s="38"/>
      <c r="I52" s="131" t="s">
        <v>23</v>
      </c>
      <c r="J52" s="66" t="str">
        <f>IF(J12="","",J12)</f>
        <v>27. 3. 2019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Město Kolín</v>
      </c>
      <c r="G54" s="38"/>
      <c r="H54" s="38"/>
      <c r="I54" s="131" t="s">
        <v>31</v>
      </c>
      <c r="J54" s="35" t="str">
        <f>E21</f>
        <v>Ing. lucie Dvořáková</v>
      </c>
      <c r="K54" s="38"/>
      <c r="L54" s="42"/>
    </row>
    <row r="55" s="1" customFormat="1" ht="13.6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1" t="s">
        <v>34</v>
      </c>
      <c r="J55" s="35" t="str">
        <f>E24</f>
        <v>S4A,s.r.o.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95</v>
      </c>
      <c r="D57" s="159"/>
      <c r="E57" s="159"/>
      <c r="F57" s="159"/>
      <c r="G57" s="159"/>
      <c r="H57" s="159"/>
      <c r="I57" s="160"/>
      <c r="J57" s="161" t="s">
        <v>96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70</v>
      </c>
      <c r="D59" s="38"/>
      <c r="E59" s="38"/>
      <c r="F59" s="38"/>
      <c r="G59" s="38"/>
      <c r="H59" s="38"/>
      <c r="I59" s="129"/>
      <c r="J59" s="96">
        <f>J81</f>
        <v>0</v>
      </c>
      <c r="K59" s="38"/>
      <c r="L59" s="42"/>
      <c r="AU59" s="16" t="s">
        <v>97</v>
      </c>
    </row>
    <row r="60" s="7" customFormat="1" ht="24.96" customHeight="1">
      <c r="B60" s="163"/>
      <c r="C60" s="164"/>
      <c r="D60" s="165" t="s">
        <v>749</v>
      </c>
      <c r="E60" s="166"/>
      <c r="F60" s="166"/>
      <c r="G60" s="166"/>
      <c r="H60" s="166"/>
      <c r="I60" s="167"/>
      <c r="J60" s="168">
        <f>J82</f>
        <v>0</v>
      </c>
      <c r="K60" s="164"/>
      <c r="L60" s="169"/>
    </row>
    <row r="61" s="8" customFormat="1" ht="19.92" customHeight="1">
      <c r="B61" s="170"/>
      <c r="C61" s="171"/>
      <c r="D61" s="172" t="s">
        <v>750</v>
      </c>
      <c r="E61" s="173"/>
      <c r="F61" s="173"/>
      <c r="G61" s="173"/>
      <c r="H61" s="173"/>
      <c r="I61" s="174"/>
      <c r="J61" s="175">
        <f>J83</f>
        <v>0</v>
      </c>
      <c r="K61" s="171"/>
      <c r="L61" s="176"/>
    </row>
    <row r="62" s="1" customFormat="1" ht="21.84" customHeight="1">
      <c r="B62" s="37"/>
      <c r="C62" s="38"/>
      <c r="D62" s="38"/>
      <c r="E62" s="38"/>
      <c r="F62" s="38"/>
      <c r="G62" s="38"/>
      <c r="H62" s="38"/>
      <c r="I62" s="129"/>
      <c r="J62" s="38"/>
      <c r="K62" s="38"/>
      <c r="L62" s="42"/>
    </row>
    <row r="63" s="1" customFormat="1" ht="6.96" customHeight="1">
      <c r="B63" s="56"/>
      <c r="C63" s="57"/>
      <c r="D63" s="57"/>
      <c r="E63" s="57"/>
      <c r="F63" s="57"/>
      <c r="G63" s="57"/>
      <c r="H63" s="57"/>
      <c r="I63" s="153"/>
      <c r="J63" s="57"/>
      <c r="K63" s="57"/>
      <c r="L63" s="42"/>
    </row>
    <row r="67" s="1" customFormat="1" ht="6.96" customHeight="1">
      <c r="B67" s="58"/>
      <c r="C67" s="59"/>
      <c r="D67" s="59"/>
      <c r="E67" s="59"/>
      <c r="F67" s="59"/>
      <c r="G67" s="59"/>
      <c r="H67" s="59"/>
      <c r="I67" s="156"/>
      <c r="J67" s="59"/>
      <c r="K67" s="59"/>
      <c r="L67" s="42"/>
    </row>
    <row r="68" s="1" customFormat="1" ht="24.96" customHeight="1">
      <c r="B68" s="37"/>
      <c r="C68" s="22" t="s">
        <v>105</v>
      </c>
      <c r="D68" s="38"/>
      <c r="E68" s="38"/>
      <c r="F68" s="38"/>
      <c r="G68" s="38"/>
      <c r="H68" s="38"/>
      <c r="I68" s="129"/>
      <c r="J68" s="38"/>
      <c r="K68" s="38"/>
      <c r="L68" s="42"/>
    </row>
    <row r="69" s="1" customFormat="1" ht="6.96" customHeight="1">
      <c r="B69" s="37"/>
      <c r="C69" s="38"/>
      <c r="D69" s="38"/>
      <c r="E69" s="38"/>
      <c r="F69" s="38"/>
      <c r="G69" s="38"/>
      <c r="H69" s="38"/>
      <c r="I69" s="129"/>
      <c r="J69" s="38"/>
      <c r="K69" s="38"/>
      <c r="L69" s="42"/>
    </row>
    <row r="70" s="1" customFormat="1" ht="12" customHeight="1">
      <c r="B70" s="37"/>
      <c r="C70" s="31" t="s">
        <v>16</v>
      </c>
      <c r="D70" s="38"/>
      <c r="E70" s="38"/>
      <c r="F70" s="38"/>
      <c r="G70" s="38"/>
      <c r="H70" s="38"/>
      <c r="I70" s="129"/>
      <c r="J70" s="38"/>
      <c r="K70" s="38"/>
      <c r="L70" s="42"/>
    </row>
    <row r="71" s="1" customFormat="1" ht="16.5" customHeight="1">
      <c r="B71" s="37"/>
      <c r="C71" s="38"/>
      <c r="D71" s="38"/>
      <c r="E71" s="157" t="str">
        <f>E7</f>
        <v>Zpracování projektové dokumentace na rekonstrukci komunikace v ul. Hnykova, Kolín - Sendražice</v>
      </c>
      <c r="F71" s="31"/>
      <c r="G71" s="31"/>
      <c r="H71" s="31"/>
      <c r="I71" s="129"/>
      <c r="J71" s="38"/>
      <c r="K71" s="38"/>
      <c r="L71" s="42"/>
    </row>
    <row r="72" s="1" customFormat="1" ht="12" customHeight="1">
      <c r="B72" s="37"/>
      <c r="C72" s="31" t="s">
        <v>89</v>
      </c>
      <c r="D72" s="38"/>
      <c r="E72" s="38"/>
      <c r="F72" s="38"/>
      <c r="G72" s="38"/>
      <c r="H72" s="38"/>
      <c r="I72" s="129"/>
      <c r="J72" s="38"/>
      <c r="K72" s="38"/>
      <c r="L72" s="42"/>
    </row>
    <row r="73" s="1" customFormat="1" ht="16.5" customHeight="1">
      <c r="B73" s="37"/>
      <c r="C73" s="38"/>
      <c r="D73" s="38"/>
      <c r="E73" s="63" t="str">
        <f>E9</f>
        <v>70.2 - VRN</v>
      </c>
      <c r="F73" s="38"/>
      <c r="G73" s="38"/>
      <c r="H73" s="38"/>
      <c r="I73" s="129"/>
      <c r="J73" s="38"/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29"/>
      <c r="J74" s="38"/>
      <c r="K74" s="38"/>
      <c r="L74" s="42"/>
    </row>
    <row r="75" s="1" customFormat="1" ht="12" customHeight="1">
      <c r="B75" s="37"/>
      <c r="C75" s="31" t="s">
        <v>21</v>
      </c>
      <c r="D75" s="38"/>
      <c r="E75" s="38"/>
      <c r="F75" s="26" t="str">
        <f>F12</f>
        <v>Kolín</v>
      </c>
      <c r="G75" s="38"/>
      <c r="H75" s="38"/>
      <c r="I75" s="131" t="s">
        <v>23</v>
      </c>
      <c r="J75" s="66" t="str">
        <f>IF(J12="","",J12)</f>
        <v>27. 3. 2019</v>
      </c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29"/>
      <c r="J76" s="38"/>
      <c r="K76" s="38"/>
      <c r="L76" s="42"/>
    </row>
    <row r="77" s="1" customFormat="1" ht="13.65" customHeight="1">
      <c r="B77" s="37"/>
      <c r="C77" s="31" t="s">
        <v>25</v>
      </c>
      <c r="D77" s="38"/>
      <c r="E77" s="38"/>
      <c r="F77" s="26" t="str">
        <f>E15</f>
        <v>Město Kolín</v>
      </c>
      <c r="G77" s="38"/>
      <c r="H77" s="38"/>
      <c r="I77" s="131" t="s">
        <v>31</v>
      </c>
      <c r="J77" s="35" t="str">
        <f>E21</f>
        <v>Ing. lucie Dvořáková</v>
      </c>
      <c r="K77" s="38"/>
      <c r="L77" s="42"/>
    </row>
    <row r="78" s="1" customFormat="1" ht="13.65" customHeight="1">
      <c r="B78" s="37"/>
      <c r="C78" s="31" t="s">
        <v>29</v>
      </c>
      <c r="D78" s="38"/>
      <c r="E78" s="38"/>
      <c r="F78" s="26" t="str">
        <f>IF(E18="","",E18)</f>
        <v>Vyplň údaj</v>
      </c>
      <c r="G78" s="38"/>
      <c r="H78" s="38"/>
      <c r="I78" s="131" t="s">
        <v>34</v>
      </c>
      <c r="J78" s="35" t="str">
        <f>E24</f>
        <v>S4A,s.r.o.</v>
      </c>
      <c r="K78" s="38"/>
      <c r="L78" s="42"/>
    </row>
    <row r="79" s="1" customFormat="1" ht="10.32" customHeight="1">
      <c r="B79" s="37"/>
      <c r="C79" s="38"/>
      <c r="D79" s="38"/>
      <c r="E79" s="38"/>
      <c r="F79" s="38"/>
      <c r="G79" s="38"/>
      <c r="H79" s="38"/>
      <c r="I79" s="129"/>
      <c r="J79" s="38"/>
      <c r="K79" s="38"/>
      <c r="L79" s="42"/>
    </row>
    <row r="80" s="9" customFormat="1" ht="29.28" customHeight="1">
      <c r="B80" s="177"/>
      <c r="C80" s="178" t="s">
        <v>106</v>
      </c>
      <c r="D80" s="179" t="s">
        <v>57</v>
      </c>
      <c r="E80" s="179" t="s">
        <v>53</v>
      </c>
      <c r="F80" s="179" t="s">
        <v>54</v>
      </c>
      <c r="G80" s="179" t="s">
        <v>107</v>
      </c>
      <c r="H80" s="179" t="s">
        <v>108</v>
      </c>
      <c r="I80" s="180" t="s">
        <v>109</v>
      </c>
      <c r="J80" s="181" t="s">
        <v>96</v>
      </c>
      <c r="K80" s="182" t="s">
        <v>110</v>
      </c>
      <c r="L80" s="183"/>
      <c r="M80" s="86" t="s">
        <v>19</v>
      </c>
      <c r="N80" s="87" t="s">
        <v>42</v>
      </c>
      <c r="O80" s="87" t="s">
        <v>111</v>
      </c>
      <c r="P80" s="87" t="s">
        <v>112</v>
      </c>
      <c r="Q80" s="87" t="s">
        <v>113</v>
      </c>
      <c r="R80" s="87" t="s">
        <v>114</v>
      </c>
      <c r="S80" s="87" t="s">
        <v>115</v>
      </c>
      <c r="T80" s="88" t="s">
        <v>116</v>
      </c>
    </row>
    <row r="81" s="1" customFormat="1" ht="22.8" customHeight="1">
      <c r="B81" s="37"/>
      <c r="C81" s="93" t="s">
        <v>117</v>
      </c>
      <c r="D81" s="38"/>
      <c r="E81" s="38"/>
      <c r="F81" s="38"/>
      <c r="G81" s="38"/>
      <c r="H81" s="38"/>
      <c r="I81" s="129"/>
      <c r="J81" s="184">
        <f>BK81</f>
        <v>0</v>
      </c>
      <c r="K81" s="38"/>
      <c r="L81" s="42"/>
      <c r="M81" s="89"/>
      <c r="N81" s="90"/>
      <c r="O81" s="90"/>
      <c r="P81" s="185">
        <f>P82</f>
        <v>0</v>
      </c>
      <c r="Q81" s="90"/>
      <c r="R81" s="185">
        <f>R82</f>
        <v>0</v>
      </c>
      <c r="S81" s="90"/>
      <c r="T81" s="186">
        <f>T82</f>
        <v>0</v>
      </c>
      <c r="AT81" s="16" t="s">
        <v>71</v>
      </c>
      <c r="AU81" s="16" t="s">
        <v>97</v>
      </c>
      <c r="BK81" s="187">
        <f>BK82</f>
        <v>0</v>
      </c>
    </row>
    <row r="82" s="10" customFormat="1" ht="25.92" customHeight="1">
      <c r="B82" s="188"/>
      <c r="C82" s="189"/>
      <c r="D82" s="190" t="s">
        <v>71</v>
      </c>
      <c r="E82" s="191" t="s">
        <v>85</v>
      </c>
      <c r="F82" s="191" t="s">
        <v>751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AR82" s="199" t="s">
        <v>152</v>
      </c>
      <c r="AT82" s="200" t="s">
        <v>71</v>
      </c>
      <c r="AU82" s="200" t="s">
        <v>72</v>
      </c>
      <c r="AY82" s="199" t="s">
        <v>120</v>
      </c>
      <c r="BK82" s="201">
        <f>BK83</f>
        <v>0</v>
      </c>
    </row>
    <row r="83" s="10" customFormat="1" ht="22.8" customHeight="1">
      <c r="B83" s="188"/>
      <c r="C83" s="189"/>
      <c r="D83" s="190" t="s">
        <v>71</v>
      </c>
      <c r="E83" s="202" t="s">
        <v>72</v>
      </c>
      <c r="F83" s="202" t="s">
        <v>751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SUM(P84:P107)</f>
        <v>0</v>
      </c>
      <c r="Q83" s="196"/>
      <c r="R83" s="197">
        <f>SUM(R84:R107)</f>
        <v>0</v>
      </c>
      <c r="S83" s="196"/>
      <c r="T83" s="198">
        <f>SUM(T84:T107)</f>
        <v>0</v>
      </c>
      <c r="AR83" s="199" t="s">
        <v>152</v>
      </c>
      <c r="AT83" s="200" t="s">
        <v>71</v>
      </c>
      <c r="AU83" s="200" t="s">
        <v>80</v>
      </c>
      <c r="AY83" s="199" t="s">
        <v>120</v>
      </c>
      <c r="BK83" s="201">
        <f>SUM(BK84:BK107)</f>
        <v>0</v>
      </c>
    </row>
    <row r="84" s="1" customFormat="1" ht="16.5" customHeight="1">
      <c r="B84" s="37"/>
      <c r="C84" s="204" t="s">
        <v>80</v>
      </c>
      <c r="D84" s="204" t="s">
        <v>122</v>
      </c>
      <c r="E84" s="205" t="s">
        <v>752</v>
      </c>
      <c r="F84" s="206" t="s">
        <v>753</v>
      </c>
      <c r="G84" s="207" t="s">
        <v>754</v>
      </c>
      <c r="H84" s="208">
        <v>1</v>
      </c>
      <c r="I84" s="209"/>
      <c r="J84" s="210">
        <f>ROUND(I84*H84,2)</f>
        <v>0</v>
      </c>
      <c r="K84" s="206" t="s">
        <v>314</v>
      </c>
      <c r="L84" s="42"/>
      <c r="M84" s="211" t="s">
        <v>19</v>
      </c>
      <c r="N84" s="212" t="s">
        <v>43</v>
      </c>
      <c r="O84" s="78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AR84" s="16" t="s">
        <v>755</v>
      </c>
      <c r="AT84" s="16" t="s">
        <v>122</v>
      </c>
      <c r="AU84" s="16" t="s">
        <v>83</v>
      </c>
      <c r="AY84" s="16" t="s">
        <v>120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80</v>
      </c>
      <c r="BK84" s="215">
        <f>ROUND(I84*H84,2)</f>
        <v>0</v>
      </c>
      <c r="BL84" s="16" t="s">
        <v>755</v>
      </c>
      <c r="BM84" s="16" t="s">
        <v>756</v>
      </c>
    </row>
    <row r="85" s="1" customFormat="1">
      <c r="B85" s="37"/>
      <c r="C85" s="38"/>
      <c r="D85" s="216" t="s">
        <v>129</v>
      </c>
      <c r="E85" s="38"/>
      <c r="F85" s="217" t="s">
        <v>757</v>
      </c>
      <c r="G85" s="38"/>
      <c r="H85" s="38"/>
      <c r="I85" s="129"/>
      <c r="J85" s="38"/>
      <c r="K85" s="38"/>
      <c r="L85" s="42"/>
      <c r="M85" s="218"/>
      <c r="N85" s="78"/>
      <c r="O85" s="78"/>
      <c r="P85" s="78"/>
      <c r="Q85" s="78"/>
      <c r="R85" s="78"/>
      <c r="S85" s="78"/>
      <c r="T85" s="79"/>
      <c r="AT85" s="16" t="s">
        <v>129</v>
      </c>
      <c r="AU85" s="16" t="s">
        <v>83</v>
      </c>
    </row>
    <row r="86" s="1" customFormat="1">
      <c r="B86" s="37"/>
      <c r="C86" s="38"/>
      <c r="D86" s="216" t="s">
        <v>131</v>
      </c>
      <c r="E86" s="38"/>
      <c r="F86" s="219" t="s">
        <v>758</v>
      </c>
      <c r="G86" s="38"/>
      <c r="H86" s="38"/>
      <c r="I86" s="129"/>
      <c r="J86" s="38"/>
      <c r="K86" s="38"/>
      <c r="L86" s="42"/>
      <c r="M86" s="218"/>
      <c r="N86" s="78"/>
      <c r="O86" s="78"/>
      <c r="P86" s="78"/>
      <c r="Q86" s="78"/>
      <c r="R86" s="78"/>
      <c r="S86" s="78"/>
      <c r="T86" s="79"/>
      <c r="AT86" s="16" t="s">
        <v>131</v>
      </c>
      <c r="AU86" s="16" t="s">
        <v>83</v>
      </c>
    </row>
    <row r="87" s="1" customFormat="1" ht="16.5" customHeight="1">
      <c r="B87" s="37"/>
      <c r="C87" s="204" t="s">
        <v>83</v>
      </c>
      <c r="D87" s="204" t="s">
        <v>122</v>
      </c>
      <c r="E87" s="205" t="s">
        <v>759</v>
      </c>
      <c r="F87" s="206" t="s">
        <v>760</v>
      </c>
      <c r="G87" s="207" t="s">
        <v>754</v>
      </c>
      <c r="H87" s="208">
        <v>1</v>
      </c>
      <c r="I87" s="209"/>
      <c r="J87" s="210">
        <f>ROUND(I87*H87,2)</f>
        <v>0</v>
      </c>
      <c r="K87" s="206" t="s">
        <v>314</v>
      </c>
      <c r="L87" s="42"/>
      <c r="M87" s="211" t="s">
        <v>19</v>
      </c>
      <c r="N87" s="212" t="s">
        <v>43</v>
      </c>
      <c r="O87" s="78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AR87" s="16" t="s">
        <v>755</v>
      </c>
      <c r="AT87" s="16" t="s">
        <v>122</v>
      </c>
      <c r="AU87" s="16" t="s">
        <v>83</v>
      </c>
      <c r="AY87" s="16" t="s">
        <v>120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80</v>
      </c>
      <c r="BK87" s="215">
        <f>ROUND(I87*H87,2)</f>
        <v>0</v>
      </c>
      <c r="BL87" s="16" t="s">
        <v>755</v>
      </c>
      <c r="BM87" s="16" t="s">
        <v>761</v>
      </c>
    </row>
    <row r="88" s="1" customFormat="1">
      <c r="B88" s="37"/>
      <c r="C88" s="38"/>
      <c r="D88" s="216" t="s">
        <v>129</v>
      </c>
      <c r="E88" s="38"/>
      <c r="F88" s="217" t="s">
        <v>762</v>
      </c>
      <c r="G88" s="38"/>
      <c r="H88" s="38"/>
      <c r="I88" s="129"/>
      <c r="J88" s="38"/>
      <c r="K88" s="38"/>
      <c r="L88" s="42"/>
      <c r="M88" s="218"/>
      <c r="N88" s="78"/>
      <c r="O88" s="78"/>
      <c r="P88" s="78"/>
      <c r="Q88" s="78"/>
      <c r="R88" s="78"/>
      <c r="S88" s="78"/>
      <c r="T88" s="79"/>
      <c r="AT88" s="16" t="s">
        <v>129</v>
      </c>
      <c r="AU88" s="16" t="s">
        <v>83</v>
      </c>
    </row>
    <row r="89" s="1" customFormat="1" ht="16.5" customHeight="1">
      <c r="B89" s="37"/>
      <c r="C89" s="204" t="s">
        <v>141</v>
      </c>
      <c r="D89" s="204" t="s">
        <v>122</v>
      </c>
      <c r="E89" s="205" t="s">
        <v>763</v>
      </c>
      <c r="F89" s="206" t="s">
        <v>764</v>
      </c>
      <c r="G89" s="207" t="s">
        <v>754</v>
      </c>
      <c r="H89" s="208">
        <v>1</v>
      </c>
      <c r="I89" s="209"/>
      <c r="J89" s="210">
        <f>ROUND(I89*H89,2)</f>
        <v>0</v>
      </c>
      <c r="K89" s="206" t="s">
        <v>314</v>
      </c>
      <c r="L89" s="42"/>
      <c r="M89" s="211" t="s">
        <v>19</v>
      </c>
      <c r="N89" s="212" t="s">
        <v>43</v>
      </c>
      <c r="O89" s="78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AR89" s="16" t="s">
        <v>755</v>
      </c>
      <c r="AT89" s="16" t="s">
        <v>122</v>
      </c>
      <c r="AU89" s="16" t="s">
        <v>83</v>
      </c>
      <c r="AY89" s="16" t="s">
        <v>120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80</v>
      </c>
      <c r="BK89" s="215">
        <f>ROUND(I89*H89,2)</f>
        <v>0</v>
      </c>
      <c r="BL89" s="16" t="s">
        <v>755</v>
      </c>
      <c r="BM89" s="16" t="s">
        <v>765</v>
      </c>
    </row>
    <row r="90" s="1" customFormat="1">
      <c r="B90" s="37"/>
      <c r="C90" s="38"/>
      <c r="D90" s="216" t="s">
        <v>129</v>
      </c>
      <c r="E90" s="38"/>
      <c r="F90" s="217" t="s">
        <v>766</v>
      </c>
      <c r="G90" s="38"/>
      <c r="H90" s="38"/>
      <c r="I90" s="129"/>
      <c r="J90" s="38"/>
      <c r="K90" s="38"/>
      <c r="L90" s="42"/>
      <c r="M90" s="218"/>
      <c r="N90" s="78"/>
      <c r="O90" s="78"/>
      <c r="P90" s="78"/>
      <c r="Q90" s="78"/>
      <c r="R90" s="78"/>
      <c r="S90" s="78"/>
      <c r="T90" s="79"/>
      <c r="AT90" s="16" t="s">
        <v>129</v>
      </c>
      <c r="AU90" s="16" t="s">
        <v>83</v>
      </c>
    </row>
    <row r="91" s="1" customFormat="1">
      <c r="B91" s="37"/>
      <c r="C91" s="38"/>
      <c r="D91" s="216" t="s">
        <v>131</v>
      </c>
      <c r="E91" s="38"/>
      <c r="F91" s="219" t="s">
        <v>767</v>
      </c>
      <c r="G91" s="38"/>
      <c r="H91" s="38"/>
      <c r="I91" s="129"/>
      <c r="J91" s="38"/>
      <c r="K91" s="38"/>
      <c r="L91" s="42"/>
      <c r="M91" s="218"/>
      <c r="N91" s="78"/>
      <c r="O91" s="78"/>
      <c r="P91" s="78"/>
      <c r="Q91" s="78"/>
      <c r="R91" s="78"/>
      <c r="S91" s="78"/>
      <c r="T91" s="79"/>
      <c r="AT91" s="16" t="s">
        <v>131</v>
      </c>
      <c r="AU91" s="16" t="s">
        <v>83</v>
      </c>
    </row>
    <row r="92" s="1" customFormat="1" ht="16.5" customHeight="1">
      <c r="B92" s="37"/>
      <c r="C92" s="204" t="s">
        <v>127</v>
      </c>
      <c r="D92" s="204" t="s">
        <v>122</v>
      </c>
      <c r="E92" s="205" t="s">
        <v>768</v>
      </c>
      <c r="F92" s="206" t="s">
        <v>769</v>
      </c>
      <c r="G92" s="207" t="s">
        <v>754</v>
      </c>
      <c r="H92" s="208">
        <v>1</v>
      </c>
      <c r="I92" s="209"/>
      <c r="J92" s="210">
        <f>ROUND(I92*H92,2)</f>
        <v>0</v>
      </c>
      <c r="K92" s="206" t="s">
        <v>314</v>
      </c>
      <c r="L92" s="42"/>
      <c r="M92" s="211" t="s">
        <v>19</v>
      </c>
      <c r="N92" s="212" t="s">
        <v>43</v>
      </c>
      <c r="O92" s="78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16" t="s">
        <v>755</v>
      </c>
      <c r="AT92" s="16" t="s">
        <v>122</v>
      </c>
      <c r="AU92" s="16" t="s">
        <v>83</v>
      </c>
      <c r="AY92" s="16" t="s">
        <v>120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80</v>
      </c>
      <c r="BK92" s="215">
        <f>ROUND(I92*H92,2)</f>
        <v>0</v>
      </c>
      <c r="BL92" s="16" t="s">
        <v>755</v>
      </c>
      <c r="BM92" s="16" t="s">
        <v>770</v>
      </c>
    </row>
    <row r="93" s="1" customFormat="1">
      <c r="B93" s="37"/>
      <c r="C93" s="38"/>
      <c r="D93" s="216" t="s">
        <v>129</v>
      </c>
      <c r="E93" s="38"/>
      <c r="F93" s="217" t="s">
        <v>771</v>
      </c>
      <c r="G93" s="38"/>
      <c r="H93" s="38"/>
      <c r="I93" s="129"/>
      <c r="J93" s="38"/>
      <c r="K93" s="38"/>
      <c r="L93" s="42"/>
      <c r="M93" s="218"/>
      <c r="N93" s="78"/>
      <c r="O93" s="78"/>
      <c r="P93" s="78"/>
      <c r="Q93" s="78"/>
      <c r="R93" s="78"/>
      <c r="S93" s="78"/>
      <c r="T93" s="79"/>
      <c r="AT93" s="16" t="s">
        <v>129</v>
      </c>
      <c r="AU93" s="16" t="s">
        <v>83</v>
      </c>
    </row>
    <row r="94" s="1" customFormat="1">
      <c r="B94" s="37"/>
      <c r="C94" s="38"/>
      <c r="D94" s="216" t="s">
        <v>131</v>
      </c>
      <c r="E94" s="38"/>
      <c r="F94" s="219" t="s">
        <v>772</v>
      </c>
      <c r="G94" s="38"/>
      <c r="H94" s="38"/>
      <c r="I94" s="129"/>
      <c r="J94" s="38"/>
      <c r="K94" s="38"/>
      <c r="L94" s="42"/>
      <c r="M94" s="218"/>
      <c r="N94" s="78"/>
      <c r="O94" s="78"/>
      <c r="P94" s="78"/>
      <c r="Q94" s="78"/>
      <c r="R94" s="78"/>
      <c r="S94" s="78"/>
      <c r="T94" s="79"/>
      <c r="AT94" s="16" t="s">
        <v>131</v>
      </c>
      <c r="AU94" s="16" t="s">
        <v>83</v>
      </c>
    </row>
    <row r="95" s="1" customFormat="1" ht="16.5" customHeight="1">
      <c r="B95" s="37"/>
      <c r="C95" s="204" t="s">
        <v>152</v>
      </c>
      <c r="D95" s="204" t="s">
        <v>122</v>
      </c>
      <c r="E95" s="205" t="s">
        <v>773</v>
      </c>
      <c r="F95" s="206" t="s">
        <v>774</v>
      </c>
      <c r="G95" s="207" t="s">
        <v>754</v>
      </c>
      <c r="H95" s="208">
        <v>1</v>
      </c>
      <c r="I95" s="209"/>
      <c r="J95" s="210">
        <f>ROUND(I95*H95,2)</f>
        <v>0</v>
      </c>
      <c r="K95" s="206" t="s">
        <v>19</v>
      </c>
      <c r="L95" s="42"/>
      <c r="M95" s="211" t="s">
        <v>19</v>
      </c>
      <c r="N95" s="212" t="s">
        <v>43</v>
      </c>
      <c r="O95" s="78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AR95" s="16" t="s">
        <v>755</v>
      </c>
      <c r="AT95" s="16" t="s">
        <v>122</v>
      </c>
      <c r="AU95" s="16" t="s">
        <v>83</v>
      </c>
      <c r="AY95" s="16" t="s">
        <v>120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80</v>
      </c>
      <c r="BK95" s="215">
        <f>ROUND(I95*H95,2)</f>
        <v>0</v>
      </c>
      <c r="BL95" s="16" t="s">
        <v>755</v>
      </c>
      <c r="BM95" s="16" t="s">
        <v>775</v>
      </c>
    </row>
    <row r="96" s="1" customFormat="1">
      <c r="B96" s="37"/>
      <c r="C96" s="38"/>
      <c r="D96" s="216" t="s">
        <v>129</v>
      </c>
      <c r="E96" s="38"/>
      <c r="F96" s="217" t="s">
        <v>776</v>
      </c>
      <c r="G96" s="38"/>
      <c r="H96" s="38"/>
      <c r="I96" s="129"/>
      <c r="J96" s="38"/>
      <c r="K96" s="38"/>
      <c r="L96" s="42"/>
      <c r="M96" s="218"/>
      <c r="N96" s="78"/>
      <c r="O96" s="78"/>
      <c r="P96" s="78"/>
      <c r="Q96" s="78"/>
      <c r="R96" s="78"/>
      <c r="S96" s="78"/>
      <c r="T96" s="79"/>
      <c r="AT96" s="16" t="s">
        <v>129</v>
      </c>
      <c r="AU96" s="16" t="s">
        <v>83</v>
      </c>
    </row>
    <row r="97" s="1" customFormat="1" ht="16.5" customHeight="1">
      <c r="B97" s="37"/>
      <c r="C97" s="204" t="s">
        <v>157</v>
      </c>
      <c r="D97" s="204" t="s">
        <v>122</v>
      </c>
      <c r="E97" s="205" t="s">
        <v>777</v>
      </c>
      <c r="F97" s="206" t="s">
        <v>778</v>
      </c>
      <c r="G97" s="207" t="s">
        <v>754</v>
      </c>
      <c r="H97" s="208">
        <v>1</v>
      </c>
      <c r="I97" s="209"/>
      <c r="J97" s="210">
        <f>ROUND(I97*H97,2)</f>
        <v>0</v>
      </c>
      <c r="K97" s="206" t="s">
        <v>314</v>
      </c>
      <c r="L97" s="42"/>
      <c r="M97" s="211" t="s">
        <v>19</v>
      </c>
      <c r="N97" s="212" t="s">
        <v>43</v>
      </c>
      <c r="O97" s="78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16" t="s">
        <v>755</v>
      </c>
      <c r="AT97" s="16" t="s">
        <v>122</v>
      </c>
      <c r="AU97" s="16" t="s">
        <v>83</v>
      </c>
      <c r="AY97" s="16" t="s">
        <v>120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80</v>
      </c>
      <c r="BK97" s="215">
        <f>ROUND(I97*H97,2)</f>
        <v>0</v>
      </c>
      <c r="BL97" s="16" t="s">
        <v>755</v>
      </c>
      <c r="BM97" s="16" t="s">
        <v>779</v>
      </c>
    </row>
    <row r="98" s="1" customFormat="1">
      <c r="B98" s="37"/>
      <c r="C98" s="38"/>
      <c r="D98" s="216" t="s">
        <v>129</v>
      </c>
      <c r="E98" s="38"/>
      <c r="F98" s="217" t="s">
        <v>780</v>
      </c>
      <c r="G98" s="38"/>
      <c r="H98" s="38"/>
      <c r="I98" s="129"/>
      <c r="J98" s="38"/>
      <c r="K98" s="38"/>
      <c r="L98" s="42"/>
      <c r="M98" s="218"/>
      <c r="N98" s="78"/>
      <c r="O98" s="78"/>
      <c r="P98" s="78"/>
      <c r="Q98" s="78"/>
      <c r="R98" s="78"/>
      <c r="S98" s="78"/>
      <c r="T98" s="79"/>
      <c r="AT98" s="16" t="s">
        <v>129</v>
      </c>
      <c r="AU98" s="16" t="s">
        <v>83</v>
      </c>
    </row>
    <row r="99" s="1" customFormat="1">
      <c r="B99" s="37"/>
      <c r="C99" s="38"/>
      <c r="D99" s="216" t="s">
        <v>131</v>
      </c>
      <c r="E99" s="38"/>
      <c r="F99" s="219" t="s">
        <v>781</v>
      </c>
      <c r="G99" s="38"/>
      <c r="H99" s="38"/>
      <c r="I99" s="129"/>
      <c r="J99" s="38"/>
      <c r="K99" s="38"/>
      <c r="L99" s="42"/>
      <c r="M99" s="218"/>
      <c r="N99" s="78"/>
      <c r="O99" s="78"/>
      <c r="P99" s="78"/>
      <c r="Q99" s="78"/>
      <c r="R99" s="78"/>
      <c r="S99" s="78"/>
      <c r="T99" s="79"/>
      <c r="AT99" s="16" t="s">
        <v>131</v>
      </c>
      <c r="AU99" s="16" t="s">
        <v>83</v>
      </c>
    </row>
    <row r="100" s="1" customFormat="1" ht="16.5" customHeight="1">
      <c r="B100" s="37"/>
      <c r="C100" s="204" t="s">
        <v>168</v>
      </c>
      <c r="D100" s="204" t="s">
        <v>122</v>
      </c>
      <c r="E100" s="205" t="s">
        <v>782</v>
      </c>
      <c r="F100" s="206" t="s">
        <v>783</v>
      </c>
      <c r="G100" s="207" t="s">
        <v>754</v>
      </c>
      <c r="H100" s="208">
        <v>1</v>
      </c>
      <c r="I100" s="209"/>
      <c r="J100" s="210">
        <f>ROUND(I100*H100,2)</f>
        <v>0</v>
      </c>
      <c r="K100" s="206" t="s">
        <v>314</v>
      </c>
      <c r="L100" s="42"/>
      <c r="M100" s="211" t="s">
        <v>19</v>
      </c>
      <c r="N100" s="212" t="s">
        <v>43</v>
      </c>
      <c r="O100" s="78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AR100" s="16" t="s">
        <v>755</v>
      </c>
      <c r="AT100" s="16" t="s">
        <v>122</v>
      </c>
      <c r="AU100" s="16" t="s">
        <v>83</v>
      </c>
      <c r="AY100" s="16" t="s">
        <v>120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80</v>
      </c>
      <c r="BK100" s="215">
        <f>ROUND(I100*H100,2)</f>
        <v>0</v>
      </c>
      <c r="BL100" s="16" t="s">
        <v>755</v>
      </c>
      <c r="BM100" s="16" t="s">
        <v>784</v>
      </c>
    </row>
    <row r="101" s="1" customFormat="1">
      <c r="B101" s="37"/>
      <c r="C101" s="38"/>
      <c r="D101" s="216" t="s">
        <v>129</v>
      </c>
      <c r="E101" s="38"/>
      <c r="F101" s="217" t="s">
        <v>785</v>
      </c>
      <c r="G101" s="38"/>
      <c r="H101" s="38"/>
      <c r="I101" s="129"/>
      <c r="J101" s="38"/>
      <c r="K101" s="38"/>
      <c r="L101" s="42"/>
      <c r="M101" s="218"/>
      <c r="N101" s="78"/>
      <c r="O101" s="78"/>
      <c r="P101" s="78"/>
      <c r="Q101" s="78"/>
      <c r="R101" s="78"/>
      <c r="S101" s="78"/>
      <c r="T101" s="79"/>
      <c r="AT101" s="16" t="s">
        <v>129</v>
      </c>
      <c r="AU101" s="16" t="s">
        <v>83</v>
      </c>
    </row>
    <row r="102" s="1" customFormat="1">
      <c r="B102" s="37"/>
      <c r="C102" s="38"/>
      <c r="D102" s="216" t="s">
        <v>131</v>
      </c>
      <c r="E102" s="38"/>
      <c r="F102" s="219" t="s">
        <v>786</v>
      </c>
      <c r="G102" s="38"/>
      <c r="H102" s="38"/>
      <c r="I102" s="129"/>
      <c r="J102" s="38"/>
      <c r="K102" s="38"/>
      <c r="L102" s="42"/>
      <c r="M102" s="218"/>
      <c r="N102" s="78"/>
      <c r="O102" s="78"/>
      <c r="P102" s="78"/>
      <c r="Q102" s="78"/>
      <c r="R102" s="78"/>
      <c r="S102" s="78"/>
      <c r="T102" s="79"/>
      <c r="AT102" s="16" t="s">
        <v>131</v>
      </c>
      <c r="AU102" s="16" t="s">
        <v>83</v>
      </c>
    </row>
    <row r="103" s="1" customFormat="1" ht="16.5" customHeight="1">
      <c r="B103" s="37"/>
      <c r="C103" s="204" t="s">
        <v>140</v>
      </c>
      <c r="D103" s="204" t="s">
        <v>122</v>
      </c>
      <c r="E103" s="205" t="s">
        <v>787</v>
      </c>
      <c r="F103" s="206" t="s">
        <v>788</v>
      </c>
      <c r="G103" s="207" t="s">
        <v>754</v>
      </c>
      <c r="H103" s="208">
        <v>1</v>
      </c>
      <c r="I103" s="209"/>
      <c r="J103" s="210">
        <f>ROUND(I103*H103,2)</f>
        <v>0</v>
      </c>
      <c r="K103" s="206" t="s">
        <v>314</v>
      </c>
      <c r="L103" s="42"/>
      <c r="M103" s="211" t="s">
        <v>19</v>
      </c>
      <c r="N103" s="212" t="s">
        <v>43</v>
      </c>
      <c r="O103" s="78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AR103" s="16" t="s">
        <v>755</v>
      </c>
      <c r="AT103" s="16" t="s">
        <v>122</v>
      </c>
      <c r="AU103" s="16" t="s">
        <v>83</v>
      </c>
      <c r="AY103" s="16" t="s">
        <v>120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80</v>
      </c>
      <c r="BK103" s="215">
        <f>ROUND(I103*H103,2)</f>
        <v>0</v>
      </c>
      <c r="BL103" s="16" t="s">
        <v>755</v>
      </c>
      <c r="BM103" s="16" t="s">
        <v>789</v>
      </c>
    </row>
    <row r="104" s="1" customFormat="1">
      <c r="B104" s="37"/>
      <c r="C104" s="38"/>
      <c r="D104" s="216" t="s">
        <v>129</v>
      </c>
      <c r="E104" s="38"/>
      <c r="F104" s="217" t="s">
        <v>790</v>
      </c>
      <c r="G104" s="38"/>
      <c r="H104" s="38"/>
      <c r="I104" s="129"/>
      <c r="J104" s="38"/>
      <c r="K104" s="38"/>
      <c r="L104" s="42"/>
      <c r="M104" s="218"/>
      <c r="N104" s="78"/>
      <c r="O104" s="78"/>
      <c r="P104" s="78"/>
      <c r="Q104" s="78"/>
      <c r="R104" s="78"/>
      <c r="S104" s="78"/>
      <c r="T104" s="79"/>
      <c r="AT104" s="16" t="s">
        <v>129</v>
      </c>
      <c r="AU104" s="16" t="s">
        <v>83</v>
      </c>
    </row>
    <row r="105" s="1" customFormat="1" ht="16.5" customHeight="1">
      <c r="B105" s="37"/>
      <c r="C105" s="204" t="s">
        <v>181</v>
      </c>
      <c r="D105" s="204" t="s">
        <v>122</v>
      </c>
      <c r="E105" s="205" t="s">
        <v>791</v>
      </c>
      <c r="F105" s="206" t="s">
        <v>792</v>
      </c>
      <c r="G105" s="207" t="s">
        <v>754</v>
      </c>
      <c r="H105" s="208">
        <v>1</v>
      </c>
      <c r="I105" s="209"/>
      <c r="J105" s="210">
        <f>ROUND(I105*H105,2)</f>
        <v>0</v>
      </c>
      <c r="K105" s="206" t="s">
        <v>314</v>
      </c>
      <c r="L105" s="42"/>
      <c r="M105" s="211" t="s">
        <v>19</v>
      </c>
      <c r="N105" s="212" t="s">
        <v>43</v>
      </c>
      <c r="O105" s="78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AR105" s="16" t="s">
        <v>793</v>
      </c>
      <c r="AT105" s="16" t="s">
        <v>122</v>
      </c>
      <c r="AU105" s="16" t="s">
        <v>83</v>
      </c>
      <c r="AY105" s="16" t="s">
        <v>120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80</v>
      </c>
      <c r="BK105" s="215">
        <f>ROUND(I105*H105,2)</f>
        <v>0</v>
      </c>
      <c r="BL105" s="16" t="s">
        <v>793</v>
      </c>
      <c r="BM105" s="16" t="s">
        <v>794</v>
      </c>
    </row>
    <row r="106" s="1" customFormat="1">
      <c r="B106" s="37"/>
      <c r="C106" s="38"/>
      <c r="D106" s="216" t="s">
        <v>129</v>
      </c>
      <c r="E106" s="38"/>
      <c r="F106" s="217" t="s">
        <v>795</v>
      </c>
      <c r="G106" s="38"/>
      <c r="H106" s="38"/>
      <c r="I106" s="129"/>
      <c r="J106" s="38"/>
      <c r="K106" s="38"/>
      <c r="L106" s="42"/>
      <c r="M106" s="218"/>
      <c r="N106" s="78"/>
      <c r="O106" s="78"/>
      <c r="P106" s="78"/>
      <c r="Q106" s="78"/>
      <c r="R106" s="78"/>
      <c r="S106" s="78"/>
      <c r="T106" s="79"/>
      <c r="AT106" s="16" t="s">
        <v>129</v>
      </c>
      <c r="AU106" s="16" t="s">
        <v>83</v>
      </c>
    </row>
    <row r="107" s="1" customFormat="1">
      <c r="B107" s="37"/>
      <c r="C107" s="38"/>
      <c r="D107" s="216" t="s">
        <v>131</v>
      </c>
      <c r="E107" s="38"/>
      <c r="F107" s="219" t="s">
        <v>796</v>
      </c>
      <c r="G107" s="38"/>
      <c r="H107" s="38"/>
      <c r="I107" s="129"/>
      <c r="J107" s="38"/>
      <c r="K107" s="38"/>
      <c r="L107" s="42"/>
      <c r="M107" s="265"/>
      <c r="N107" s="266"/>
      <c r="O107" s="266"/>
      <c r="P107" s="266"/>
      <c r="Q107" s="266"/>
      <c r="R107" s="266"/>
      <c r="S107" s="266"/>
      <c r="T107" s="267"/>
      <c r="AT107" s="16" t="s">
        <v>131</v>
      </c>
      <c r="AU107" s="16" t="s">
        <v>83</v>
      </c>
    </row>
    <row r="108" s="1" customFormat="1" ht="6.96" customHeight="1">
      <c r="B108" s="56"/>
      <c r="C108" s="57"/>
      <c r="D108" s="57"/>
      <c r="E108" s="57"/>
      <c r="F108" s="57"/>
      <c r="G108" s="57"/>
      <c r="H108" s="57"/>
      <c r="I108" s="153"/>
      <c r="J108" s="57"/>
      <c r="K108" s="57"/>
      <c r="L108" s="42"/>
    </row>
  </sheetData>
  <sheetProtection sheet="1" autoFilter="0" formatColumns="0" formatRows="0" objects="1" scenarios="1" spinCount="100000" saltValue="siHelfsEnRldI7e8uZtTGWGVuwW9fmF1BiJrtKW2U5R4ErGqqiTvmOjy1fAosfbrhCFmz/hgIIFFKdgShCFDog==" hashValue="k0Vip38LkMcSSV2eQLgPq20nEk+VOMDiuyeoTNbkJCBas40Xr2jNxXYkKJQdSYCdpuXPAo+S9sP4dCR/YomwNA==" algorithmName="SHA-512" password="CC35"/>
  <autoFilter ref="C80:K10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8" customWidth="1"/>
    <col min="2" max="2" width="1.664063" style="268" customWidth="1"/>
    <col min="3" max="4" width="5" style="268" customWidth="1"/>
    <col min="5" max="5" width="11.67" style="268" customWidth="1"/>
    <col min="6" max="6" width="9.17" style="268" customWidth="1"/>
    <col min="7" max="7" width="5" style="268" customWidth="1"/>
    <col min="8" max="8" width="77.83" style="268" customWidth="1"/>
    <col min="9" max="10" width="20" style="268" customWidth="1"/>
    <col min="11" max="11" width="1.664063" style="268" customWidth="1"/>
  </cols>
  <sheetData>
    <row r="1" ht="37.5" customHeight="1"/>
    <row r="2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4" customFormat="1" ht="45" customHeight="1">
      <c r="B3" s="272"/>
      <c r="C3" s="273" t="s">
        <v>797</v>
      </c>
      <c r="D3" s="273"/>
      <c r="E3" s="273"/>
      <c r="F3" s="273"/>
      <c r="G3" s="273"/>
      <c r="H3" s="273"/>
      <c r="I3" s="273"/>
      <c r="J3" s="273"/>
      <c r="K3" s="274"/>
    </row>
    <row r="4" ht="25.5" customHeight="1">
      <c r="B4" s="275"/>
      <c r="C4" s="276" t="s">
        <v>798</v>
      </c>
      <c r="D4" s="276"/>
      <c r="E4" s="276"/>
      <c r="F4" s="276"/>
      <c r="G4" s="276"/>
      <c r="H4" s="276"/>
      <c r="I4" s="276"/>
      <c r="J4" s="276"/>
      <c r="K4" s="277"/>
    </row>
    <row r="5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ht="15" customHeight="1">
      <c r="B6" s="275"/>
      <c r="C6" s="279" t="s">
        <v>799</v>
      </c>
      <c r="D6" s="279"/>
      <c r="E6" s="279"/>
      <c r="F6" s="279"/>
      <c r="G6" s="279"/>
      <c r="H6" s="279"/>
      <c r="I6" s="279"/>
      <c r="J6" s="279"/>
      <c r="K6" s="277"/>
    </row>
    <row r="7" ht="15" customHeight="1">
      <c r="B7" s="280"/>
      <c r="C7" s="279" t="s">
        <v>800</v>
      </c>
      <c r="D7" s="279"/>
      <c r="E7" s="279"/>
      <c r="F7" s="279"/>
      <c r="G7" s="279"/>
      <c r="H7" s="279"/>
      <c r="I7" s="279"/>
      <c r="J7" s="279"/>
      <c r="K7" s="277"/>
    </row>
    <row r="8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ht="15" customHeight="1">
      <c r="B9" s="280"/>
      <c r="C9" s="279" t="s">
        <v>801</v>
      </c>
      <c r="D9" s="279"/>
      <c r="E9" s="279"/>
      <c r="F9" s="279"/>
      <c r="G9" s="279"/>
      <c r="H9" s="279"/>
      <c r="I9" s="279"/>
      <c r="J9" s="279"/>
      <c r="K9" s="277"/>
    </row>
    <row r="10" ht="15" customHeight="1">
      <c r="B10" s="280"/>
      <c r="C10" s="279"/>
      <c r="D10" s="279" t="s">
        <v>802</v>
      </c>
      <c r="E10" s="279"/>
      <c r="F10" s="279"/>
      <c r="G10" s="279"/>
      <c r="H10" s="279"/>
      <c r="I10" s="279"/>
      <c r="J10" s="279"/>
      <c r="K10" s="277"/>
    </row>
    <row r="11" ht="15" customHeight="1">
      <c r="B11" s="280"/>
      <c r="C11" s="281"/>
      <c r="D11" s="279" t="s">
        <v>803</v>
      </c>
      <c r="E11" s="279"/>
      <c r="F11" s="279"/>
      <c r="G11" s="279"/>
      <c r="H11" s="279"/>
      <c r="I11" s="279"/>
      <c r="J11" s="279"/>
      <c r="K11" s="277"/>
    </row>
    <row r="12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ht="15" customHeight="1">
      <c r="B13" s="280"/>
      <c r="C13" s="281"/>
      <c r="D13" s="282" t="s">
        <v>804</v>
      </c>
      <c r="E13" s="279"/>
      <c r="F13" s="279"/>
      <c r="G13" s="279"/>
      <c r="H13" s="279"/>
      <c r="I13" s="279"/>
      <c r="J13" s="279"/>
      <c r="K13" s="277"/>
    </row>
    <row r="14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ht="15" customHeight="1">
      <c r="B15" s="280"/>
      <c r="C15" s="281"/>
      <c r="D15" s="279" t="s">
        <v>805</v>
      </c>
      <c r="E15" s="279"/>
      <c r="F15" s="279"/>
      <c r="G15" s="279"/>
      <c r="H15" s="279"/>
      <c r="I15" s="279"/>
      <c r="J15" s="279"/>
      <c r="K15" s="277"/>
    </row>
    <row r="16" ht="15" customHeight="1">
      <c r="B16" s="280"/>
      <c r="C16" s="281"/>
      <c r="D16" s="279" t="s">
        <v>806</v>
      </c>
      <c r="E16" s="279"/>
      <c r="F16" s="279"/>
      <c r="G16" s="279"/>
      <c r="H16" s="279"/>
      <c r="I16" s="279"/>
      <c r="J16" s="279"/>
      <c r="K16" s="277"/>
    </row>
    <row r="17" ht="15" customHeight="1">
      <c r="B17" s="280"/>
      <c r="C17" s="281"/>
      <c r="D17" s="279" t="s">
        <v>807</v>
      </c>
      <c r="E17" s="279"/>
      <c r="F17" s="279"/>
      <c r="G17" s="279"/>
      <c r="H17" s="279"/>
      <c r="I17" s="279"/>
      <c r="J17" s="279"/>
      <c r="K17" s="277"/>
    </row>
    <row r="18" ht="15" customHeight="1">
      <c r="B18" s="280"/>
      <c r="C18" s="281"/>
      <c r="D18" s="281"/>
      <c r="E18" s="283" t="s">
        <v>79</v>
      </c>
      <c r="F18" s="279" t="s">
        <v>808</v>
      </c>
      <c r="G18" s="279"/>
      <c r="H18" s="279"/>
      <c r="I18" s="279"/>
      <c r="J18" s="279"/>
      <c r="K18" s="277"/>
    </row>
    <row r="19" ht="15" customHeight="1">
      <c r="B19" s="280"/>
      <c r="C19" s="281"/>
      <c r="D19" s="281"/>
      <c r="E19" s="283" t="s">
        <v>809</v>
      </c>
      <c r="F19" s="279" t="s">
        <v>810</v>
      </c>
      <c r="G19" s="279"/>
      <c r="H19" s="279"/>
      <c r="I19" s="279"/>
      <c r="J19" s="279"/>
      <c r="K19" s="277"/>
    </row>
    <row r="20" ht="15" customHeight="1">
      <c r="B20" s="280"/>
      <c r="C20" s="281"/>
      <c r="D20" s="281"/>
      <c r="E20" s="283" t="s">
        <v>811</v>
      </c>
      <c r="F20" s="279" t="s">
        <v>812</v>
      </c>
      <c r="G20" s="279"/>
      <c r="H20" s="279"/>
      <c r="I20" s="279"/>
      <c r="J20" s="279"/>
      <c r="K20" s="277"/>
    </row>
    <row r="21" ht="15" customHeight="1">
      <c r="B21" s="280"/>
      <c r="C21" s="281"/>
      <c r="D21" s="281"/>
      <c r="E21" s="283" t="s">
        <v>813</v>
      </c>
      <c r="F21" s="279" t="s">
        <v>814</v>
      </c>
      <c r="G21" s="279"/>
      <c r="H21" s="279"/>
      <c r="I21" s="279"/>
      <c r="J21" s="279"/>
      <c r="K21" s="277"/>
    </row>
    <row r="22" ht="15" customHeight="1">
      <c r="B22" s="280"/>
      <c r="C22" s="281"/>
      <c r="D22" s="281"/>
      <c r="E22" s="283" t="s">
        <v>86</v>
      </c>
      <c r="F22" s="279" t="s">
        <v>815</v>
      </c>
      <c r="G22" s="279"/>
      <c r="H22" s="279"/>
      <c r="I22" s="279"/>
      <c r="J22" s="279"/>
      <c r="K22" s="277"/>
    </row>
    <row r="23" ht="15" customHeight="1">
      <c r="B23" s="280"/>
      <c r="C23" s="281"/>
      <c r="D23" s="281"/>
      <c r="E23" s="283" t="s">
        <v>816</v>
      </c>
      <c r="F23" s="279" t="s">
        <v>817</v>
      </c>
      <c r="G23" s="279"/>
      <c r="H23" s="279"/>
      <c r="I23" s="279"/>
      <c r="J23" s="279"/>
      <c r="K23" s="277"/>
    </row>
    <row r="24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ht="15" customHeight="1">
      <c r="B25" s="280"/>
      <c r="C25" s="279" t="s">
        <v>818</v>
      </c>
      <c r="D25" s="279"/>
      <c r="E25" s="279"/>
      <c r="F25" s="279"/>
      <c r="G25" s="279"/>
      <c r="H25" s="279"/>
      <c r="I25" s="279"/>
      <c r="J25" s="279"/>
      <c r="K25" s="277"/>
    </row>
    <row r="26" ht="15" customHeight="1">
      <c r="B26" s="280"/>
      <c r="C26" s="279" t="s">
        <v>819</v>
      </c>
      <c r="D26" s="279"/>
      <c r="E26" s="279"/>
      <c r="F26" s="279"/>
      <c r="G26" s="279"/>
      <c r="H26" s="279"/>
      <c r="I26" s="279"/>
      <c r="J26" s="279"/>
      <c r="K26" s="277"/>
    </row>
    <row r="27" ht="15" customHeight="1">
      <c r="B27" s="280"/>
      <c r="C27" s="279"/>
      <c r="D27" s="279" t="s">
        <v>820</v>
      </c>
      <c r="E27" s="279"/>
      <c r="F27" s="279"/>
      <c r="G27" s="279"/>
      <c r="H27" s="279"/>
      <c r="I27" s="279"/>
      <c r="J27" s="279"/>
      <c r="K27" s="277"/>
    </row>
    <row r="28" ht="15" customHeight="1">
      <c r="B28" s="280"/>
      <c r="C28" s="281"/>
      <c r="D28" s="279" t="s">
        <v>821</v>
      </c>
      <c r="E28" s="279"/>
      <c r="F28" s="279"/>
      <c r="G28" s="279"/>
      <c r="H28" s="279"/>
      <c r="I28" s="279"/>
      <c r="J28" s="279"/>
      <c r="K28" s="277"/>
    </row>
    <row r="29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ht="15" customHeight="1">
      <c r="B30" s="280"/>
      <c r="C30" s="281"/>
      <c r="D30" s="279" t="s">
        <v>822</v>
      </c>
      <c r="E30" s="279"/>
      <c r="F30" s="279"/>
      <c r="G30" s="279"/>
      <c r="H30" s="279"/>
      <c r="I30" s="279"/>
      <c r="J30" s="279"/>
      <c r="K30" s="277"/>
    </row>
    <row r="31" ht="15" customHeight="1">
      <c r="B31" s="280"/>
      <c r="C31" s="281"/>
      <c r="D31" s="279" t="s">
        <v>823</v>
      </c>
      <c r="E31" s="279"/>
      <c r="F31" s="279"/>
      <c r="G31" s="279"/>
      <c r="H31" s="279"/>
      <c r="I31" s="279"/>
      <c r="J31" s="279"/>
      <c r="K31" s="277"/>
    </row>
    <row r="32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ht="15" customHeight="1">
      <c r="B33" s="280"/>
      <c r="C33" s="281"/>
      <c r="D33" s="279" t="s">
        <v>824</v>
      </c>
      <c r="E33" s="279"/>
      <c r="F33" s="279"/>
      <c r="G33" s="279"/>
      <c r="H33" s="279"/>
      <c r="I33" s="279"/>
      <c r="J33" s="279"/>
      <c r="K33" s="277"/>
    </row>
    <row r="34" ht="15" customHeight="1">
      <c r="B34" s="280"/>
      <c r="C34" s="281"/>
      <c r="D34" s="279" t="s">
        <v>825</v>
      </c>
      <c r="E34" s="279"/>
      <c r="F34" s="279"/>
      <c r="G34" s="279"/>
      <c r="H34" s="279"/>
      <c r="I34" s="279"/>
      <c r="J34" s="279"/>
      <c r="K34" s="277"/>
    </row>
    <row r="35" ht="15" customHeight="1">
      <c r="B35" s="280"/>
      <c r="C35" s="281"/>
      <c r="D35" s="279" t="s">
        <v>826</v>
      </c>
      <c r="E35" s="279"/>
      <c r="F35" s="279"/>
      <c r="G35" s="279"/>
      <c r="H35" s="279"/>
      <c r="I35" s="279"/>
      <c r="J35" s="279"/>
      <c r="K35" s="277"/>
    </row>
    <row r="36" ht="15" customHeight="1">
      <c r="B36" s="280"/>
      <c r="C36" s="281"/>
      <c r="D36" s="279"/>
      <c r="E36" s="282" t="s">
        <v>106</v>
      </c>
      <c r="F36" s="279"/>
      <c r="G36" s="279" t="s">
        <v>827</v>
      </c>
      <c r="H36" s="279"/>
      <c r="I36" s="279"/>
      <c r="J36" s="279"/>
      <c r="K36" s="277"/>
    </row>
    <row r="37" ht="30.75" customHeight="1">
      <c r="B37" s="280"/>
      <c r="C37" s="281"/>
      <c r="D37" s="279"/>
      <c r="E37" s="282" t="s">
        <v>828</v>
      </c>
      <c r="F37" s="279"/>
      <c r="G37" s="279" t="s">
        <v>829</v>
      </c>
      <c r="H37" s="279"/>
      <c r="I37" s="279"/>
      <c r="J37" s="279"/>
      <c r="K37" s="277"/>
    </row>
    <row r="38" ht="15" customHeight="1">
      <c r="B38" s="280"/>
      <c r="C38" s="281"/>
      <c r="D38" s="279"/>
      <c r="E38" s="282" t="s">
        <v>53</v>
      </c>
      <c r="F38" s="279"/>
      <c r="G38" s="279" t="s">
        <v>830</v>
      </c>
      <c r="H38" s="279"/>
      <c r="I38" s="279"/>
      <c r="J38" s="279"/>
      <c r="K38" s="277"/>
    </row>
    <row r="39" ht="15" customHeight="1">
      <c r="B39" s="280"/>
      <c r="C39" s="281"/>
      <c r="D39" s="279"/>
      <c r="E39" s="282" t="s">
        <v>54</v>
      </c>
      <c r="F39" s="279"/>
      <c r="G39" s="279" t="s">
        <v>831</v>
      </c>
      <c r="H39" s="279"/>
      <c r="I39" s="279"/>
      <c r="J39" s="279"/>
      <c r="K39" s="277"/>
    </row>
    <row r="40" ht="15" customHeight="1">
      <c r="B40" s="280"/>
      <c r="C40" s="281"/>
      <c r="D40" s="279"/>
      <c r="E40" s="282" t="s">
        <v>107</v>
      </c>
      <c r="F40" s="279"/>
      <c r="G40" s="279" t="s">
        <v>832</v>
      </c>
      <c r="H40" s="279"/>
      <c r="I40" s="279"/>
      <c r="J40" s="279"/>
      <c r="K40" s="277"/>
    </row>
    <row r="41" ht="15" customHeight="1">
      <c r="B41" s="280"/>
      <c r="C41" s="281"/>
      <c r="D41" s="279"/>
      <c r="E41" s="282" t="s">
        <v>108</v>
      </c>
      <c r="F41" s="279"/>
      <c r="G41" s="279" t="s">
        <v>833</v>
      </c>
      <c r="H41" s="279"/>
      <c r="I41" s="279"/>
      <c r="J41" s="279"/>
      <c r="K41" s="277"/>
    </row>
    <row r="42" ht="15" customHeight="1">
      <c r="B42" s="280"/>
      <c r="C42" s="281"/>
      <c r="D42" s="279"/>
      <c r="E42" s="282" t="s">
        <v>834</v>
      </c>
      <c r="F42" s="279"/>
      <c r="G42" s="279" t="s">
        <v>835</v>
      </c>
      <c r="H42" s="279"/>
      <c r="I42" s="279"/>
      <c r="J42" s="279"/>
      <c r="K42" s="277"/>
    </row>
    <row r="43" ht="15" customHeight="1">
      <c r="B43" s="280"/>
      <c r="C43" s="281"/>
      <c r="D43" s="279"/>
      <c r="E43" s="282"/>
      <c r="F43" s="279"/>
      <c r="G43" s="279" t="s">
        <v>836</v>
      </c>
      <c r="H43" s="279"/>
      <c r="I43" s="279"/>
      <c r="J43" s="279"/>
      <c r="K43" s="277"/>
    </row>
    <row r="44" ht="15" customHeight="1">
      <c r="B44" s="280"/>
      <c r="C44" s="281"/>
      <c r="D44" s="279"/>
      <c r="E44" s="282" t="s">
        <v>837</v>
      </c>
      <c r="F44" s="279"/>
      <c r="G44" s="279" t="s">
        <v>838</v>
      </c>
      <c r="H44" s="279"/>
      <c r="I44" s="279"/>
      <c r="J44" s="279"/>
      <c r="K44" s="277"/>
    </row>
    <row r="45" ht="15" customHeight="1">
      <c r="B45" s="280"/>
      <c r="C45" s="281"/>
      <c r="D45" s="279"/>
      <c r="E45" s="282" t="s">
        <v>110</v>
      </c>
      <c r="F45" s="279"/>
      <c r="G45" s="279" t="s">
        <v>839</v>
      </c>
      <c r="H45" s="279"/>
      <c r="I45" s="279"/>
      <c r="J45" s="279"/>
      <c r="K45" s="277"/>
    </row>
    <row r="46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ht="15" customHeight="1">
      <c r="B47" s="280"/>
      <c r="C47" s="281"/>
      <c r="D47" s="279" t="s">
        <v>840</v>
      </c>
      <c r="E47" s="279"/>
      <c r="F47" s="279"/>
      <c r="G47" s="279"/>
      <c r="H47" s="279"/>
      <c r="I47" s="279"/>
      <c r="J47" s="279"/>
      <c r="K47" s="277"/>
    </row>
    <row r="48" ht="15" customHeight="1">
      <c r="B48" s="280"/>
      <c r="C48" s="281"/>
      <c r="D48" s="281"/>
      <c r="E48" s="279" t="s">
        <v>841</v>
      </c>
      <c r="F48" s="279"/>
      <c r="G48" s="279"/>
      <c r="H48" s="279"/>
      <c r="I48" s="279"/>
      <c r="J48" s="279"/>
      <c r="K48" s="277"/>
    </row>
    <row r="49" ht="15" customHeight="1">
      <c r="B49" s="280"/>
      <c r="C49" s="281"/>
      <c r="D49" s="281"/>
      <c r="E49" s="279" t="s">
        <v>842</v>
      </c>
      <c r="F49" s="279"/>
      <c r="G49" s="279"/>
      <c r="H49" s="279"/>
      <c r="I49" s="279"/>
      <c r="J49" s="279"/>
      <c r="K49" s="277"/>
    </row>
    <row r="50" ht="15" customHeight="1">
      <c r="B50" s="280"/>
      <c r="C50" s="281"/>
      <c r="D50" s="281"/>
      <c r="E50" s="279" t="s">
        <v>843</v>
      </c>
      <c r="F50" s="279"/>
      <c r="G50" s="279"/>
      <c r="H50" s="279"/>
      <c r="I50" s="279"/>
      <c r="J50" s="279"/>
      <c r="K50" s="277"/>
    </row>
    <row r="51" ht="15" customHeight="1">
      <c r="B51" s="280"/>
      <c r="C51" s="281"/>
      <c r="D51" s="279" t="s">
        <v>844</v>
      </c>
      <c r="E51" s="279"/>
      <c r="F51" s="279"/>
      <c r="G51" s="279"/>
      <c r="H51" s="279"/>
      <c r="I51" s="279"/>
      <c r="J51" s="279"/>
      <c r="K51" s="277"/>
    </row>
    <row r="52" ht="25.5" customHeight="1">
      <c r="B52" s="275"/>
      <c r="C52" s="276" t="s">
        <v>845</v>
      </c>
      <c r="D52" s="276"/>
      <c r="E52" s="276"/>
      <c r="F52" s="276"/>
      <c r="G52" s="276"/>
      <c r="H52" s="276"/>
      <c r="I52" s="276"/>
      <c r="J52" s="276"/>
      <c r="K52" s="277"/>
    </row>
    <row r="53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ht="15" customHeight="1">
      <c r="B54" s="275"/>
      <c r="C54" s="279" t="s">
        <v>846</v>
      </c>
      <c r="D54" s="279"/>
      <c r="E54" s="279"/>
      <c r="F54" s="279"/>
      <c r="G54" s="279"/>
      <c r="H54" s="279"/>
      <c r="I54" s="279"/>
      <c r="J54" s="279"/>
      <c r="K54" s="277"/>
    </row>
    <row r="55" ht="15" customHeight="1">
      <c r="B55" s="275"/>
      <c r="C55" s="279" t="s">
        <v>847</v>
      </c>
      <c r="D55" s="279"/>
      <c r="E55" s="279"/>
      <c r="F55" s="279"/>
      <c r="G55" s="279"/>
      <c r="H55" s="279"/>
      <c r="I55" s="279"/>
      <c r="J55" s="279"/>
      <c r="K55" s="277"/>
    </row>
    <row r="56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ht="15" customHeight="1">
      <c r="B57" s="275"/>
      <c r="C57" s="279" t="s">
        <v>848</v>
      </c>
      <c r="D57" s="279"/>
      <c r="E57" s="279"/>
      <c r="F57" s="279"/>
      <c r="G57" s="279"/>
      <c r="H57" s="279"/>
      <c r="I57" s="279"/>
      <c r="J57" s="279"/>
      <c r="K57" s="277"/>
    </row>
    <row r="58" ht="15" customHeight="1">
      <c r="B58" s="275"/>
      <c r="C58" s="281"/>
      <c r="D58" s="279" t="s">
        <v>849</v>
      </c>
      <c r="E58" s="279"/>
      <c r="F58" s="279"/>
      <c r="G58" s="279"/>
      <c r="H58" s="279"/>
      <c r="I58" s="279"/>
      <c r="J58" s="279"/>
      <c r="K58" s="277"/>
    </row>
    <row r="59" ht="15" customHeight="1">
      <c r="B59" s="275"/>
      <c r="C59" s="281"/>
      <c r="D59" s="279" t="s">
        <v>850</v>
      </c>
      <c r="E59" s="279"/>
      <c r="F59" s="279"/>
      <c r="G59" s="279"/>
      <c r="H59" s="279"/>
      <c r="I59" s="279"/>
      <c r="J59" s="279"/>
      <c r="K59" s="277"/>
    </row>
    <row r="60" ht="15" customHeight="1">
      <c r="B60" s="275"/>
      <c r="C60" s="281"/>
      <c r="D60" s="279" t="s">
        <v>851</v>
      </c>
      <c r="E60" s="279"/>
      <c r="F60" s="279"/>
      <c r="G60" s="279"/>
      <c r="H60" s="279"/>
      <c r="I60" s="279"/>
      <c r="J60" s="279"/>
      <c r="K60" s="277"/>
    </row>
    <row r="61" ht="15" customHeight="1">
      <c r="B61" s="275"/>
      <c r="C61" s="281"/>
      <c r="D61" s="279" t="s">
        <v>852</v>
      </c>
      <c r="E61" s="279"/>
      <c r="F61" s="279"/>
      <c r="G61" s="279"/>
      <c r="H61" s="279"/>
      <c r="I61" s="279"/>
      <c r="J61" s="279"/>
      <c r="K61" s="277"/>
    </row>
    <row r="62" ht="15" customHeight="1">
      <c r="B62" s="275"/>
      <c r="C62" s="281"/>
      <c r="D62" s="284" t="s">
        <v>853</v>
      </c>
      <c r="E62" s="284"/>
      <c r="F62" s="284"/>
      <c r="G62" s="284"/>
      <c r="H62" s="284"/>
      <c r="I62" s="284"/>
      <c r="J62" s="284"/>
      <c r="K62" s="277"/>
    </row>
    <row r="63" ht="15" customHeight="1">
      <c r="B63" s="275"/>
      <c r="C63" s="281"/>
      <c r="D63" s="279" t="s">
        <v>854</v>
      </c>
      <c r="E63" s="279"/>
      <c r="F63" s="279"/>
      <c r="G63" s="279"/>
      <c r="H63" s="279"/>
      <c r="I63" s="279"/>
      <c r="J63" s="279"/>
      <c r="K63" s="277"/>
    </row>
    <row r="64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ht="15" customHeight="1">
      <c r="B65" s="275"/>
      <c r="C65" s="281"/>
      <c r="D65" s="279" t="s">
        <v>855</v>
      </c>
      <c r="E65" s="279"/>
      <c r="F65" s="279"/>
      <c r="G65" s="279"/>
      <c r="H65" s="279"/>
      <c r="I65" s="279"/>
      <c r="J65" s="279"/>
      <c r="K65" s="277"/>
    </row>
    <row r="66" ht="15" customHeight="1">
      <c r="B66" s="275"/>
      <c r="C66" s="281"/>
      <c r="D66" s="284" t="s">
        <v>856</v>
      </c>
      <c r="E66" s="284"/>
      <c r="F66" s="284"/>
      <c r="G66" s="284"/>
      <c r="H66" s="284"/>
      <c r="I66" s="284"/>
      <c r="J66" s="284"/>
      <c r="K66" s="277"/>
    </row>
    <row r="67" ht="15" customHeight="1">
      <c r="B67" s="275"/>
      <c r="C67" s="281"/>
      <c r="D67" s="279" t="s">
        <v>857</v>
      </c>
      <c r="E67" s="279"/>
      <c r="F67" s="279"/>
      <c r="G67" s="279"/>
      <c r="H67" s="279"/>
      <c r="I67" s="279"/>
      <c r="J67" s="279"/>
      <c r="K67" s="277"/>
    </row>
    <row r="68" ht="15" customHeight="1">
      <c r="B68" s="275"/>
      <c r="C68" s="281"/>
      <c r="D68" s="279" t="s">
        <v>858</v>
      </c>
      <c r="E68" s="279"/>
      <c r="F68" s="279"/>
      <c r="G68" s="279"/>
      <c r="H68" s="279"/>
      <c r="I68" s="279"/>
      <c r="J68" s="279"/>
      <c r="K68" s="277"/>
    </row>
    <row r="69" ht="15" customHeight="1">
      <c r="B69" s="275"/>
      <c r="C69" s="281"/>
      <c r="D69" s="279" t="s">
        <v>859</v>
      </c>
      <c r="E69" s="279"/>
      <c r="F69" s="279"/>
      <c r="G69" s="279"/>
      <c r="H69" s="279"/>
      <c r="I69" s="279"/>
      <c r="J69" s="279"/>
      <c r="K69" s="277"/>
    </row>
    <row r="70" ht="15" customHeight="1">
      <c r="B70" s="275"/>
      <c r="C70" s="281"/>
      <c r="D70" s="279" t="s">
        <v>860</v>
      </c>
      <c r="E70" s="279"/>
      <c r="F70" s="279"/>
      <c r="G70" s="279"/>
      <c r="H70" s="279"/>
      <c r="I70" s="279"/>
      <c r="J70" s="279"/>
      <c r="K70" s="277"/>
    </row>
    <row r="7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ht="45" customHeight="1">
      <c r="B75" s="294"/>
      <c r="C75" s="295" t="s">
        <v>861</v>
      </c>
      <c r="D75" s="295"/>
      <c r="E75" s="295"/>
      <c r="F75" s="295"/>
      <c r="G75" s="295"/>
      <c r="H75" s="295"/>
      <c r="I75" s="295"/>
      <c r="J75" s="295"/>
      <c r="K75" s="296"/>
    </row>
    <row r="76" ht="17.25" customHeight="1">
      <c r="B76" s="294"/>
      <c r="C76" s="297" t="s">
        <v>862</v>
      </c>
      <c r="D76" s="297"/>
      <c r="E76" s="297"/>
      <c r="F76" s="297" t="s">
        <v>863</v>
      </c>
      <c r="G76" s="298"/>
      <c r="H76" s="297" t="s">
        <v>54</v>
      </c>
      <c r="I76" s="297" t="s">
        <v>57</v>
      </c>
      <c r="J76" s="297" t="s">
        <v>864</v>
      </c>
      <c r="K76" s="296"/>
    </row>
    <row r="77" ht="17.25" customHeight="1">
      <c r="B77" s="294"/>
      <c r="C77" s="299" t="s">
        <v>865</v>
      </c>
      <c r="D77" s="299"/>
      <c r="E77" s="299"/>
      <c r="F77" s="300" t="s">
        <v>866</v>
      </c>
      <c r="G77" s="301"/>
      <c r="H77" s="299"/>
      <c r="I77" s="299"/>
      <c r="J77" s="299" t="s">
        <v>867</v>
      </c>
      <c r="K77" s="296"/>
    </row>
    <row r="78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ht="15" customHeight="1">
      <c r="B79" s="294"/>
      <c r="C79" s="282" t="s">
        <v>53</v>
      </c>
      <c r="D79" s="302"/>
      <c r="E79" s="302"/>
      <c r="F79" s="304" t="s">
        <v>868</v>
      </c>
      <c r="G79" s="303"/>
      <c r="H79" s="282" t="s">
        <v>869</v>
      </c>
      <c r="I79" s="282" t="s">
        <v>870</v>
      </c>
      <c r="J79" s="282">
        <v>20</v>
      </c>
      <c r="K79" s="296"/>
    </row>
    <row r="80" ht="15" customHeight="1">
      <c r="B80" s="294"/>
      <c r="C80" s="282" t="s">
        <v>871</v>
      </c>
      <c r="D80" s="282"/>
      <c r="E80" s="282"/>
      <c r="F80" s="304" t="s">
        <v>868</v>
      </c>
      <c r="G80" s="303"/>
      <c r="H80" s="282" t="s">
        <v>872</v>
      </c>
      <c r="I80" s="282" t="s">
        <v>870</v>
      </c>
      <c r="J80" s="282">
        <v>120</v>
      </c>
      <c r="K80" s="296"/>
    </row>
    <row r="81" ht="15" customHeight="1">
      <c r="B81" s="305"/>
      <c r="C81" s="282" t="s">
        <v>873</v>
      </c>
      <c r="D81" s="282"/>
      <c r="E81" s="282"/>
      <c r="F81" s="304" t="s">
        <v>874</v>
      </c>
      <c r="G81" s="303"/>
      <c r="H81" s="282" t="s">
        <v>875</v>
      </c>
      <c r="I81" s="282" t="s">
        <v>870</v>
      </c>
      <c r="J81" s="282">
        <v>50</v>
      </c>
      <c r="K81" s="296"/>
    </row>
    <row r="82" ht="15" customHeight="1">
      <c r="B82" s="305"/>
      <c r="C82" s="282" t="s">
        <v>876</v>
      </c>
      <c r="D82" s="282"/>
      <c r="E82" s="282"/>
      <c r="F82" s="304" t="s">
        <v>868</v>
      </c>
      <c r="G82" s="303"/>
      <c r="H82" s="282" t="s">
        <v>877</v>
      </c>
      <c r="I82" s="282" t="s">
        <v>878</v>
      </c>
      <c r="J82" s="282"/>
      <c r="K82" s="296"/>
    </row>
    <row r="83" ht="15" customHeight="1">
      <c r="B83" s="305"/>
      <c r="C83" s="306" t="s">
        <v>879</v>
      </c>
      <c r="D83" s="306"/>
      <c r="E83" s="306"/>
      <c r="F83" s="307" t="s">
        <v>874</v>
      </c>
      <c r="G83" s="306"/>
      <c r="H83" s="306" t="s">
        <v>880</v>
      </c>
      <c r="I83" s="306" t="s">
        <v>870</v>
      </c>
      <c r="J83" s="306">
        <v>15</v>
      </c>
      <c r="K83" s="296"/>
    </row>
    <row r="84" ht="15" customHeight="1">
      <c r="B84" s="305"/>
      <c r="C84" s="306" t="s">
        <v>881</v>
      </c>
      <c r="D84" s="306"/>
      <c r="E84" s="306"/>
      <c r="F84" s="307" t="s">
        <v>874</v>
      </c>
      <c r="G84" s="306"/>
      <c r="H84" s="306" t="s">
        <v>882</v>
      </c>
      <c r="I84" s="306" t="s">
        <v>870</v>
      </c>
      <c r="J84" s="306">
        <v>15</v>
      </c>
      <c r="K84" s="296"/>
    </row>
    <row r="85" ht="15" customHeight="1">
      <c r="B85" s="305"/>
      <c r="C85" s="306" t="s">
        <v>883</v>
      </c>
      <c r="D85" s="306"/>
      <c r="E85" s="306"/>
      <c r="F85" s="307" t="s">
        <v>874</v>
      </c>
      <c r="G85" s="306"/>
      <c r="H85" s="306" t="s">
        <v>884</v>
      </c>
      <c r="I85" s="306" t="s">
        <v>870</v>
      </c>
      <c r="J85" s="306">
        <v>20</v>
      </c>
      <c r="K85" s="296"/>
    </row>
    <row r="86" ht="15" customHeight="1">
      <c r="B86" s="305"/>
      <c r="C86" s="306" t="s">
        <v>885</v>
      </c>
      <c r="D86" s="306"/>
      <c r="E86" s="306"/>
      <c r="F86" s="307" t="s">
        <v>874</v>
      </c>
      <c r="G86" s="306"/>
      <c r="H86" s="306" t="s">
        <v>886</v>
      </c>
      <c r="I86" s="306" t="s">
        <v>870</v>
      </c>
      <c r="J86" s="306">
        <v>20</v>
      </c>
      <c r="K86" s="296"/>
    </row>
    <row r="87" ht="15" customHeight="1">
      <c r="B87" s="305"/>
      <c r="C87" s="282" t="s">
        <v>887</v>
      </c>
      <c r="D87" s="282"/>
      <c r="E87" s="282"/>
      <c r="F87" s="304" t="s">
        <v>874</v>
      </c>
      <c r="G87" s="303"/>
      <c r="H87" s="282" t="s">
        <v>888</v>
      </c>
      <c r="I87" s="282" t="s">
        <v>870</v>
      </c>
      <c r="J87" s="282">
        <v>50</v>
      </c>
      <c r="K87" s="296"/>
    </row>
    <row r="88" ht="15" customHeight="1">
      <c r="B88" s="305"/>
      <c r="C88" s="282" t="s">
        <v>889</v>
      </c>
      <c r="D88" s="282"/>
      <c r="E88" s="282"/>
      <c r="F88" s="304" t="s">
        <v>874</v>
      </c>
      <c r="G88" s="303"/>
      <c r="H88" s="282" t="s">
        <v>890</v>
      </c>
      <c r="I88" s="282" t="s">
        <v>870</v>
      </c>
      <c r="J88" s="282">
        <v>20</v>
      </c>
      <c r="K88" s="296"/>
    </row>
    <row r="89" ht="15" customHeight="1">
      <c r="B89" s="305"/>
      <c r="C89" s="282" t="s">
        <v>891</v>
      </c>
      <c r="D89" s="282"/>
      <c r="E89" s="282"/>
      <c r="F89" s="304" t="s">
        <v>874</v>
      </c>
      <c r="G89" s="303"/>
      <c r="H89" s="282" t="s">
        <v>892</v>
      </c>
      <c r="I89" s="282" t="s">
        <v>870</v>
      </c>
      <c r="J89" s="282">
        <v>20</v>
      </c>
      <c r="K89" s="296"/>
    </row>
    <row r="90" ht="15" customHeight="1">
      <c r="B90" s="305"/>
      <c r="C90" s="282" t="s">
        <v>893</v>
      </c>
      <c r="D90" s="282"/>
      <c r="E90" s="282"/>
      <c r="F90" s="304" t="s">
        <v>874</v>
      </c>
      <c r="G90" s="303"/>
      <c r="H90" s="282" t="s">
        <v>894</v>
      </c>
      <c r="I90" s="282" t="s">
        <v>870</v>
      </c>
      <c r="J90" s="282">
        <v>50</v>
      </c>
      <c r="K90" s="296"/>
    </row>
    <row r="91" ht="15" customHeight="1">
      <c r="B91" s="305"/>
      <c r="C91" s="282" t="s">
        <v>895</v>
      </c>
      <c r="D91" s="282"/>
      <c r="E91" s="282"/>
      <c r="F91" s="304" t="s">
        <v>874</v>
      </c>
      <c r="G91" s="303"/>
      <c r="H91" s="282" t="s">
        <v>895</v>
      </c>
      <c r="I91" s="282" t="s">
        <v>870</v>
      </c>
      <c r="J91" s="282">
        <v>50</v>
      </c>
      <c r="K91" s="296"/>
    </row>
    <row r="92" ht="15" customHeight="1">
      <c r="B92" s="305"/>
      <c r="C92" s="282" t="s">
        <v>896</v>
      </c>
      <c r="D92" s="282"/>
      <c r="E92" s="282"/>
      <c r="F92" s="304" t="s">
        <v>874</v>
      </c>
      <c r="G92" s="303"/>
      <c r="H92" s="282" t="s">
        <v>897</v>
      </c>
      <c r="I92" s="282" t="s">
        <v>870</v>
      </c>
      <c r="J92" s="282">
        <v>255</v>
      </c>
      <c r="K92" s="296"/>
    </row>
    <row r="93" ht="15" customHeight="1">
      <c r="B93" s="305"/>
      <c r="C93" s="282" t="s">
        <v>898</v>
      </c>
      <c r="D93" s="282"/>
      <c r="E93" s="282"/>
      <c r="F93" s="304" t="s">
        <v>868</v>
      </c>
      <c r="G93" s="303"/>
      <c r="H93" s="282" t="s">
        <v>899</v>
      </c>
      <c r="I93" s="282" t="s">
        <v>900</v>
      </c>
      <c r="J93" s="282"/>
      <c r="K93" s="296"/>
    </row>
    <row r="94" ht="15" customHeight="1">
      <c r="B94" s="305"/>
      <c r="C94" s="282" t="s">
        <v>901</v>
      </c>
      <c r="D94" s="282"/>
      <c r="E94" s="282"/>
      <c r="F94" s="304" t="s">
        <v>868</v>
      </c>
      <c r="G94" s="303"/>
      <c r="H94" s="282" t="s">
        <v>902</v>
      </c>
      <c r="I94" s="282" t="s">
        <v>903</v>
      </c>
      <c r="J94" s="282"/>
      <c r="K94" s="296"/>
    </row>
    <row r="95" ht="15" customHeight="1">
      <c r="B95" s="305"/>
      <c r="C95" s="282" t="s">
        <v>904</v>
      </c>
      <c r="D95" s="282"/>
      <c r="E95" s="282"/>
      <c r="F95" s="304" t="s">
        <v>868</v>
      </c>
      <c r="G95" s="303"/>
      <c r="H95" s="282" t="s">
        <v>904</v>
      </c>
      <c r="I95" s="282" t="s">
        <v>903</v>
      </c>
      <c r="J95" s="282"/>
      <c r="K95" s="296"/>
    </row>
    <row r="96" ht="15" customHeight="1">
      <c r="B96" s="305"/>
      <c r="C96" s="282" t="s">
        <v>38</v>
      </c>
      <c r="D96" s="282"/>
      <c r="E96" s="282"/>
      <c r="F96" s="304" t="s">
        <v>868</v>
      </c>
      <c r="G96" s="303"/>
      <c r="H96" s="282" t="s">
        <v>905</v>
      </c>
      <c r="I96" s="282" t="s">
        <v>903</v>
      </c>
      <c r="J96" s="282"/>
      <c r="K96" s="296"/>
    </row>
    <row r="97" ht="15" customHeight="1">
      <c r="B97" s="305"/>
      <c r="C97" s="282" t="s">
        <v>48</v>
      </c>
      <c r="D97" s="282"/>
      <c r="E97" s="282"/>
      <c r="F97" s="304" t="s">
        <v>868</v>
      </c>
      <c r="G97" s="303"/>
      <c r="H97" s="282" t="s">
        <v>906</v>
      </c>
      <c r="I97" s="282" t="s">
        <v>903</v>
      </c>
      <c r="J97" s="282"/>
      <c r="K97" s="296"/>
    </row>
    <row r="98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ht="45" customHeight="1">
      <c r="B102" s="294"/>
      <c r="C102" s="295" t="s">
        <v>907</v>
      </c>
      <c r="D102" s="295"/>
      <c r="E102" s="295"/>
      <c r="F102" s="295"/>
      <c r="G102" s="295"/>
      <c r="H102" s="295"/>
      <c r="I102" s="295"/>
      <c r="J102" s="295"/>
      <c r="K102" s="296"/>
    </row>
    <row r="103" ht="17.25" customHeight="1">
      <c r="B103" s="294"/>
      <c r="C103" s="297" t="s">
        <v>862</v>
      </c>
      <c r="D103" s="297"/>
      <c r="E103" s="297"/>
      <c r="F103" s="297" t="s">
        <v>863</v>
      </c>
      <c r="G103" s="298"/>
      <c r="H103" s="297" t="s">
        <v>54</v>
      </c>
      <c r="I103" s="297" t="s">
        <v>57</v>
      </c>
      <c r="J103" s="297" t="s">
        <v>864</v>
      </c>
      <c r="K103" s="296"/>
    </row>
    <row r="104" ht="17.25" customHeight="1">
      <c r="B104" s="294"/>
      <c r="C104" s="299" t="s">
        <v>865</v>
      </c>
      <c r="D104" s="299"/>
      <c r="E104" s="299"/>
      <c r="F104" s="300" t="s">
        <v>866</v>
      </c>
      <c r="G104" s="301"/>
      <c r="H104" s="299"/>
      <c r="I104" s="299"/>
      <c r="J104" s="299" t="s">
        <v>867</v>
      </c>
      <c r="K104" s="296"/>
    </row>
    <row r="105" ht="5.25" customHeight="1">
      <c r="B105" s="294"/>
      <c r="C105" s="297"/>
      <c r="D105" s="297"/>
      <c r="E105" s="297"/>
      <c r="F105" s="297"/>
      <c r="G105" s="313"/>
      <c r="H105" s="297"/>
      <c r="I105" s="297"/>
      <c r="J105" s="297"/>
      <c r="K105" s="296"/>
    </row>
    <row r="106" ht="15" customHeight="1">
      <c r="B106" s="294"/>
      <c r="C106" s="282" t="s">
        <v>53</v>
      </c>
      <c r="D106" s="302"/>
      <c r="E106" s="302"/>
      <c r="F106" s="304" t="s">
        <v>868</v>
      </c>
      <c r="G106" s="313"/>
      <c r="H106" s="282" t="s">
        <v>908</v>
      </c>
      <c r="I106" s="282" t="s">
        <v>870</v>
      </c>
      <c r="J106" s="282">
        <v>20</v>
      </c>
      <c r="K106" s="296"/>
    </row>
    <row r="107" ht="15" customHeight="1">
      <c r="B107" s="294"/>
      <c r="C107" s="282" t="s">
        <v>871</v>
      </c>
      <c r="D107" s="282"/>
      <c r="E107" s="282"/>
      <c r="F107" s="304" t="s">
        <v>868</v>
      </c>
      <c r="G107" s="282"/>
      <c r="H107" s="282" t="s">
        <v>908</v>
      </c>
      <c r="I107" s="282" t="s">
        <v>870</v>
      </c>
      <c r="J107" s="282">
        <v>120</v>
      </c>
      <c r="K107" s="296"/>
    </row>
    <row r="108" ht="15" customHeight="1">
      <c r="B108" s="305"/>
      <c r="C108" s="282" t="s">
        <v>873</v>
      </c>
      <c r="D108" s="282"/>
      <c r="E108" s="282"/>
      <c r="F108" s="304" t="s">
        <v>874</v>
      </c>
      <c r="G108" s="282"/>
      <c r="H108" s="282" t="s">
        <v>908</v>
      </c>
      <c r="I108" s="282" t="s">
        <v>870</v>
      </c>
      <c r="J108" s="282">
        <v>50</v>
      </c>
      <c r="K108" s="296"/>
    </row>
    <row r="109" ht="15" customHeight="1">
      <c r="B109" s="305"/>
      <c r="C109" s="282" t="s">
        <v>876</v>
      </c>
      <c r="D109" s="282"/>
      <c r="E109" s="282"/>
      <c r="F109" s="304" t="s">
        <v>868</v>
      </c>
      <c r="G109" s="282"/>
      <c r="H109" s="282" t="s">
        <v>908</v>
      </c>
      <c r="I109" s="282" t="s">
        <v>878</v>
      </c>
      <c r="J109" s="282"/>
      <c r="K109" s="296"/>
    </row>
    <row r="110" ht="15" customHeight="1">
      <c r="B110" s="305"/>
      <c r="C110" s="282" t="s">
        <v>887</v>
      </c>
      <c r="D110" s="282"/>
      <c r="E110" s="282"/>
      <c r="F110" s="304" t="s">
        <v>874</v>
      </c>
      <c r="G110" s="282"/>
      <c r="H110" s="282" t="s">
        <v>908</v>
      </c>
      <c r="I110" s="282" t="s">
        <v>870</v>
      </c>
      <c r="J110" s="282">
        <v>50</v>
      </c>
      <c r="K110" s="296"/>
    </row>
    <row r="111" ht="15" customHeight="1">
      <c r="B111" s="305"/>
      <c r="C111" s="282" t="s">
        <v>895</v>
      </c>
      <c r="D111" s="282"/>
      <c r="E111" s="282"/>
      <c r="F111" s="304" t="s">
        <v>874</v>
      </c>
      <c r="G111" s="282"/>
      <c r="H111" s="282" t="s">
        <v>908</v>
      </c>
      <c r="I111" s="282" t="s">
        <v>870</v>
      </c>
      <c r="J111" s="282">
        <v>50</v>
      </c>
      <c r="K111" s="296"/>
    </row>
    <row r="112" ht="15" customHeight="1">
      <c r="B112" s="305"/>
      <c r="C112" s="282" t="s">
        <v>893</v>
      </c>
      <c r="D112" s="282"/>
      <c r="E112" s="282"/>
      <c r="F112" s="304" t="s">
        <v>874</v>
      </c>
      <c r="G112" s="282"/>
      <c r="H112" s="282" t="s">
        <v>908</v>
      </c>
      <c r="I112" s="282" t="s">
        <v>870</v>
      </c>
      <c r="J112" s="282">
        <v>50</v>
      </c>
      <c r="K112" s="296"/>
    </row>
    <row r="113" ht="15" customHeight="1">
      <c r="B113" s="305"/>
      <c r="C113" s="282" t="s">
        <v>53</v>
      </c>
      <c r="D113" s="282"/>
      <c r="E113" s="282"/>
      <c r="F113" s="304" t="s">
        <v>868</v>
      </c>
      <c r="G113" s="282"/>
      <c r="H113" s="282" t="s">
        <v>909</v>
      </c>
      <c r="I113" s="282" t="s">
        <v>870</v>
      </c>
      <c r="J113" s="282">
        <v>20</v>
      </c>
      <c r="K113" s="296"/>
    </row>
    <row r="114" ht="15" customHeight="1">
      <c r="B114" s="305"/>
      <c r="C114" s="282" t="s">
        <v>910</v>
      </c>
      <c r="D114" s="282"/>
      <c r="E114" s="282"/>
      <c r="F114" s="304" t="s">
        <v>868</v>
      </c>
      <c r="G114" s="282"/>
      <c r="H114" s="282" t="s">
        <v>911</v>
      </c>
      <c r="I114" s="282" t="s">
        <v>870</v>
      </c>
      <c r="J114" s="282">
        <v>120</v>
      </c>
      <c r="K114" s="296"/>
    </row>
    <row r="115" ht="15" customHeight="1">
      <c r="B115" s="305"/>
      <c r="C115" s="282" t="s">
        <v>38</v>
      </c>
      <c r="D115" s="282"/>
      <c r="E115" s="282"/>
      <c r="F115" s="304" t="s">
        <v>868</v>
      </c>
      <c r="G115" s="282"/>
      <c r="H115" s="282" t="s">
        <v>912</v>
      </c>
      <c r="I115" s="282" t="s">
        <v>903</v>
      </c>
      <c r="J115" s="282"/>
      <c r="K115" s="296"/>
    </row>
    <row r="116" ht="15" customHeight="1">
      <c r="B116" s="305"/>
      <c r="C116" s="282" t="s">
        <v>48</v>
      </c>
      <c r="D116" s="282"/>
      <c r="E116" s="282"/>
      <c r="F116" s="304" t="s">
        <v>868</v>
      </c>
      <c r="G116" s="282"/>
      <c r="H116" s="282" t="s">
        <v>913</v>
      </c>
      <c r="I116" s="282" t="s">
        <v>903</v>
      </c>
      <c r="J116" s="282"/>
      <c r="K116" s="296"/>
    </row>
    <row r="117" ht="15" customHeight="1">
      <c r="B117" s="305"/>
      <c r="C117" s="282" t="s">
        <v>57</v>
      </c>
      <c r="D117" s="282"/>
      <c r="E117" s="282"/>
      <c r="F117" s="304" t="s">
        <v>868</v>
      </c>
      <c r="G117" s="282"/>
      <c r="H117" s="282" t="s">
        <v>914</v>
      </c>
      <c r="I117" s="282" t="s">
        <v>915</v>
      </c>
      <c r="J117" s="282"/>
      <c r="K117" s="296"/>
    </row>
    <row r="118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ht="18.75" customHeight="1">
      <c r="B119" s="315"/>
      <c r="C119" s="279"/>
      <c r="D119" s="279"/>
      <c r="E119" s="279"/>
      <c r="F119" s="316"/>
      <c r="G119" s="279"/>
      <c r="H119" s="279"/>
      <c r="I119" s="279"/>
      <c r="J119" s="279"/>
      <c r="K119" s="315"/>
    </row>
    <row r="120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ht="45" customHeight="1">
      <c r="B122" s="320"/>
      <c r="C122" s="273" t="s">
        <v>916</v>
      </c>
      <c r="D122" s="273"/>
      <c r="E122" s="273"/>
      <c r="F122" s="273"/>
      <c r="G122" s="273"/>
      <c r="H122" s="273"/>
      <c r="I122" s="273"/>
      <c r="J122" s="273"/>
      <c r="K122" s="321"/>
    </row>
    <row r="123" ht="17.25" customHeight="1">
      <c r="B123" s="322"/>
      <c r="C123" s="297" t="s">
        <v>862</v>
      </c>
      <c r="D123" s="297"/>
      <c r="E123" s="297"/>
      <c r="F123" s="297" t="s">
        <v>863</v>
      </c>
      <c r="G123" s="298"/>
      <c r="H123" s="297" t="s">
        <v>54</v>
      </c>
      <c r="I123" s="297" t="s">
        <v>57</v>
      </c>
      <c r="J123" s="297" t="s">
        <v>864</v>
      </c>
      <c r="K123" s="323"/>
    </row>
    <row r="124" ht="17.25" customHeight="1">
      <c r="B124" s="322"/>
      <c r="C124" s="299" t="s">
        <v>865</v>
      </c>
      <c r="D124" s="299"/>
      <c r="E124" s="299"/>
      <c r="F124" s="300" t="s">
        <v>866</v>
      </c>
      <c r="G124" s="301"/>
      <c r="H124" s="299"/>
      <c r="I124" s="299"/>
      <c r="J124" s="299" t="s">
        <v>867</v>
      </c>
      <c r="K124" s="323"/>
    </row>
    <row r="125" ht="5.25" customHeight="1">
      <c r="B125" s="324"/>
      <c r="C125" s="302"/>
      <c r="D125" s="302"/>
      <c r="E125" s="302"/>
      <c r="F125" s="302"/>
      <c r="G125" s="282"/>
      <c r="H125" s="302"/>
      <c r="I125" s="302"/>
      <c r="J125" s="302"/>
      <c r="K125" s="325"/>
    </row>
    <row r="126" ht="15" customHeight="1">
      <c r="B126" s="324"/>
      <c r="C126" s="282" t="s">
        <v>871</v>
      </c>
      <c r="D126" s="302"/>
      <c r="E126" s="302"/>
      <c r="F126" s="304" t="s">
        <v>868</v>
      </c>
      <c r="G126" s="282"/>
      <c r="H126" s="282" t="s">
        <v>908</v>
      </c>
      <c r="I126" s="282" t="s">
        <v>870</v>
      </c>
      <c r="J126" s="282">
        <v>120</v>
      </c>
      <c r="K126" s="326"/>
    </row>
    <row r="127" ht="15" customHeight="1">
      <c r="B127" s="324"/>
      <c r="C127" s="282" t="s">
        <v>917</v>
      </c>
      <c r="D127" s="282"/>
      <c r="E127" s="282"/>
      <c r="F127" s="304" t="s">
        <v>868</v>
      </c>
      <c r="G127" s="282"/>
      <c r="H127" s="282" t="s">
        <v>918</v>
      </c>
      <c r="I127" s="282" t="s">
        <v>870</v>
      </c>
      <c r="J127" s="282" t="s">
        <v>919</v>
      </c>
      <c r="K127" s="326"/>
    </row>
    <row r="128" ht="15" customHeight="1">
      <c r="B128" s="324"/>
      <c r="C128" s="282" t="s">
        <v>816</v>
      </c>
      <c r="D128" s="282"/>
      <c r="E128" s="282"/>
      <c r="F128" s="304" t="s">
        <v>868</v>
      </c>
      <c r="G128" s="282"/>
      <c r="H128" s="282" t="s">
        <v>920</v>
      </c>
      <c r="I128" s="282" t="s">
        <v>870</v>
      </c>
      <c r="J128" s="282" t="s">
        <v>919</v>
      </c>
      <c r="K128" s="326"/>
    </row>
    <row r="129" ht="15" customHeight="1">
      <c r="B129" s="324"/>
      <c r="C129" s="282" t="s">
        <v>879</v>
      </c>
      <c r="D129" s="282"/>
      <c r="E129" s="282"/>
      <c r="F129" s="304" t="s">
        <v>874</v>
      </c>
      <c r="G129" s="282"/>
      <c r="H129" s="282" t="s">
        <v>880</v>
      </c>
      <c r="I129" s="282" t="s">
        <v>870</v>
      </c>
      <c r="J129" s="282">
        <v>15</v>
      </c>
      <c r="K129" s="326"/>
    </row>
    <row r="130" ht="15" customHeight="1">
      <c r="B130" s="324"/>
      <c r="C130" s="306" t="s">
        <v>881</v>
      </c>
      <c r="D130" s="306"/>
      <c r="E130" s="306"/>
      <c r="F130" s="307" t="s">
        <v>874</v>
      </c>
      <c r="G130" s="306"/>
      <c r="H130" s="306" t="s">
        <v>882</v>
      </c>
      <c r="I130" s="306" t="s">
        <v>870</v>
      </c>
      <c r="J130" s="306">
        <v>15</v>
      </c>
      <c r="K130" s="326"/>
    </row>
    <row r="131" ht="15" customHeight="1">
      <c r="B131" s="324"/>
      <c r="C131" s="306" t="s">
        <v>883</v>
      </c>
      <c r="D131" s="306"/>
      <c r="E131" s="306"/>
      <c r="F131" s="307" t="s">
        <v>874</v>
      </c>
      <c r="G131" s="306"/>
      <c r="H131" s="306" t="s">
        <v>884</v>
      </c>
      <c r="I131" s="306" t="s">
        <v>870</v>
      </c>
      <c r="J131" s="306">
        <v>20</v>
      </c>
      <c r="K131" s="326"/>
    </row>
    <row r="132" ht="15" customHeight="1">
      <c r="B132" s="324"/>
      <c r="C132" s="306" t="s">
        <v>885</v>
      </c>
      <c r="D132" s="306"/>
      <c r="E132" s="306"/>
      <c r="F132" s="307" t="s">
        <v>874</v>
      </c>
      <c r="G132" s="306"/>
      <c r="H132" s="306" t="s">
        <v>886</v>
      </c>
      <c r="I132" s="306" t="s">
        <v>870</v>
      </c>
      <c r="J132" s="306">
        <v>20</v>
      </c>
      <c r="K132" s="326"/>
    </row>
    <row r="133" ht="15" customHeight="1">
      <c r="B133" s="324"/>
      <c r="C133" s="282" t="s">
        <v>873</v>
      </c>
      <c r="D133" s="282"/>
      <c r="E133" s="282"/>
      <c r="F133" s="304" t="s">
        <v>874</v>
      </c>
      <c r="G133" s="282"/>
      <c r="H133" s="282" t="s">
        <v>908</v>
      </c>
      <c r="I133" s="282" t="s">
        <v>870</v>
      </c>
      <c r="J133" s="282">
        <v>50</v>
      </c>
      <c r="K133" s="326"/>
    </row>
    <row r="134" ht="15" customHeight="1">
      <c r="B134" s="324"/>
      <c r="C134" s="282" t="s">
        <v>887</v>
      </c>
      <c r="D134" s="282"/>
      <c r="E134" s="282"/>
      <c r="F134" s="304" t="s">
        <v>874</v>
      </c>
      <c r="G134" s="282"/>
      <c r="H134" s="282" t="s">
        <v>908</v>
      </c>
      <c r="I134" s="282" t="s">
        <v>870</v>
      </c>
      <c r="J134" s="282">
        <v>50</v>
      </c>
      <c r="K134" s="326"/>
    </row>
    <row r="135" ht="15" customHeight="1">
      <c r="B135" s="324"/>
      <c r="C135" s="282" t="s">
        <v>893</v>
      </c>
      <c r="D135" s="282"/>
      <c r="E135" s="282"/>
      <c r="F135" s="304" t="s">
        <v>874</v>
      </c>
      <c r="G135" s="282"/>
      <c r="H135" s="282" t="s">
        <v>908</v>
      </c>
      <c r="I135" s="282" t="s">
        <v>870</v>
      </c>
      <c r="J135" s="282">
        <v>50</v>
      </c>
      <c r="K135" s="326"/>
    </row>
    <row r="136" ht="15" customHeight="1">
      <c r="B136" s="324"/>
      <c r="C136" s="282" t="s">
        <v>895</v>
      </c>
      <c r="D136" s="282"/>
      <c r="E136" s="282"/>
      <c r="F136" s="304" t="s">
        <v>874</v>
      </c>
      <c r="G136" s="282"/>
      <c r="H136" s="282" t="s">
        <v>908</v>
      </c>
      <c r="I136" s="282" t="s">
        <v>870</v>
      </c>
      <c r="J136" s="282">
        <v>50</v>
      </c>
      <c r="K136" s="326"/>
    </row>
    <row r="137" ht="15" customHeight="1">
      <c r="B137" s="324"/>
      <c r="C137" s="282" t="s">
        <v>896</v>
      </c>
      <c r="D137" s="282"/>
      <c r="E137" s="282"/>
      <c r="F137" s="304" t="s">
        <v>874</v>
      </c>
      <c r="G137" s="282"/>
      <c r="H137" s="282" t="s">
        <v>921</v>
      </c>
      <c r="I137" s="282" t="s">
        <v>870</v>
      </c>
      <c r="J137" s="282">
        <v>255</v>
      </c>
      <c r="K137" s="326"/>
    </row>
    <row r="138" ht="15" customHeight="1">
      <c r="B138" s="324"/>
      <c r="C138" s="282" t="s">
        <v>898</v>
      </c>
      <c r="D138" s="282"/>
      <c r="E138" s="282"/>
      <c r="F138" s="304" t="s">
        <v>868</v>
      </c>
      <c r="G138" s="282"/>
      <c r="H138" s="282" t="s">
        <v>922</v>
      </c>
      <c r="I138" s="282" t="s">
        <v>900</v>
      </c>
      <c r="J138" s="282"/>
      <c r="K138" s="326"/>
    </row>
    <row r="139" ht="15" customHeight="1">
      <c r="B139" s="324"/>
      <c r="C139" s="282" t="s">
        <v>901</v>
      </c>
      <c r="D139" s="282"/>
      <c r="E139" s="282"/>
      <c r="F139" s="304" t="s">
        <v>868</v>
      </c>
      <c r="G139" s="282"/>
      <c r="H139" s="282" t="s">
        <v>923</v>
      </c>
      <c r="I139" s="282" t="s">
        <v>903</v>
      </c>
      <c r="J139" s="282"/>
      <c r="K139" s="326"/>
    </row>
    <row r="140" ht="15" customHeight="1">
      <c r="B140" s="324"/>
      <c r="C140" s="282" t="s">
        <v>904</v>
      </c>
      <c r="D140" s="282"/>
      <c r="E140" s="282"/>
      <c r="F140" s="304" t="s">
        <v>868</v>
      </c>
      <c r="G140" s="282"/>
      <c r="H140" s="282" t="s">
        <v>904</v>
      </c>
      <c r="I140" s="282" t="s">
        <v>903</v>
      </c>
      <c r="J140" s="282"/>
      <c r="K140" s="326"/>
    </row>
    <row r="141" ht="15" customHeight="1">
      <c r="B141" s="324"/>
      <c r="C141" s="282" t="s">
        <v>38</v>
      </c>
      <c r="D141" s="282"/>
      <c r="E141" s="282"/>
      <c r="F141" s="304" t="s">
        <v>868</v>
      </c>
      <c r="G141" s="282"/>
      <c r="H141" s="282" t="s">
        <v>924</v>
      </c>
      <c r="I141" s="282" t="s">
        <v>903</v>
      </c>
      <c r="J141" s="282"/>
      <c r="K141" s="326"/>
    </row>
    <row r="142" ht="15" customHeight="1">
      <c r="B142" s="324"/>
      <c r="C142" s="282" t="s">
        <v>925</v>
      </c>
      <c r="D142" s="282"/>
      <c r="E142" s="282"/>
      <c r="F142" s="304" t="s">
        <v>868</v>
      </c>
      <c r="G142" s="282"/>
      <c r="H142" s="282" t="s">
        <v>926</v>
      </c>
      <c r="I142" s="282" t="s">
        <v>903</v>
      </c>
      <c r="J142" s="282"/>
      <c r="K142" s="326"/>
    </row>
    <row r="143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ht="18.75" customHeight="1">
      <c r="B144" s="279"/>
      <c r="C144" s="279"/>
      <c r="D144" s="279"/>
      <c r="E144" s="279"/>
      <c r="F144" s="316"/>
      <c r="G144" s="279"/>
      <c r="H144" s="279"/>
      <c r="I144" s="279"/>
      <c r="J144" s="279"/>
      <c r="K144" s="279"/>
    </row>
    <row r="145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ht="45" customHeight="1">
      <c r="B147" s="294"/>
      <c r="C147" s="295" t="s">
        <v>927</v>
      </c>
      <c r="D147" s="295"/>
      <c r="E147" s="295"/>
      <c r="F147" s="295"/>
      <c r="G147" s="295"/>
      <c r="H147" s="295"/>
      <c r="I147" s="295"/>
      <c r="J147" s="295"/>
      <c r="K147" s="296"/>
    </row>
    <row r="148" ht="17.25" customHeight="1">
      <c r="B148" s="294"/>
      <c r="C148" s="297" t="s">
        <v>862</v>
      </c>
      <c r="D148" s="297"/>
      <c r="E148" s="297"/>
      <c r="F148" s="297" t="s">
        <v>863</v>
      </c>
      <c r="G148" s="298"/>
      <c r="H148" s="297" t="s">
        <v>54</v>
      </c>
      <c r="I148" s="297" t="s">
        <v>57</v>
      </c>
      <c r="J148" s="297" t="s">
        <v>864</v>
      </c>
      <c r="K148" s="296"/>
    </row>
    <row r="149" ht="17.25" customHeight="1">
      <c r="B149" s="294"/>
      <c r="C149" s="299" t="s">
        <v>865</v>
      </c>
      <c r="D149" s="299"/>
      <c r="E149" s="299"/>
      <c r="F149" s="300" t="s">
        <v>866</v>
      </c>
      <c r="G149" s="301"/>
      <c r="H149" s="299"/>
      <c r="I149" s="299"/>
      <c r="J149" s="299" t="s">
        <v>867</v>
      </c>
      <c r="K149" s="296"/>
    </row>
    <row r="150" ht="5.25" customHeight="1">
      <c r="B150" s="305"/>
      <c r="C150" s="302"/>
      <c r="D150" s="302"/>
      <c r="E150" s="302"/>
      <c r="F150" s="302"/>
      <c r="G150" s="303"/>
      <c r="H150" s="302"/>
      <c r="I150" s="302"/>
      <c r="J150" s="302"/>
      <c r="K150" s="326"/>
    </row>
    <row r="151" ht="15" customHeight="1">
      <c r="B151" s="305"/>
      <c r="C151" s="330" t="s">
        <v>871</v>
      </c>
      <c r="D151" s="282"/>
      <c r="E151" s="282"/>
      <c r="F151" s="331" t="s">
        <v>868</v>
      </c>
      <c r="G151" s="282"/>
      <c r="H151" s="330" t="s">
        <v>908</v>
      </c>
      <c r="I151" s="330" t="s">
        <v>870</v>
      </c>
      <c r="J151" s="330">
        <v>120</v>
      </c>
      <c r="K151" s="326"/>
    </row>
    <row r="152" ht="15" customHeight="1">
      <c r="B152" s="305"/>
      <c r="C152" s="330" t="s">
        <v>917</v>
      </c>
      <c r="D152" s="282"/>
      <c r="E152" s="282"/>
      <c r="F152" s="331" t="s">
        <v>868</v>
      </c>
      <c r="G152" s="282"/>
      <c r="H152" s="330" t="s">
        <v>928</v>
      </c>
      <c r="I152" s="330" t="s">
        <v>870</v>
      </c>
      <c r="J152" s="330" t="s">
        <v>919</v>
      </c>
      <c r="K152" s="326"/>
    </row>
    <row r="153" ht="15" customHeight="1">
      <c r="B153" s="305"/>
      <c r="C153" s="330" t="s">
        <v>816</v>
      </c>
      <c r="D153" s="282"/>
      <c r="E153" s="282"/>
      <c r="F153" s="331" t="s">
        <v>868</v>
      </c>
      <c r="G153" s="282"/>
      <c r="H153" s="330" t="s">
        <v>929</v>
      </c>
      <c r="I153" s="330" t="s">
        <v>870</v>
      </c>
      <c r="J153" s="330" t="s">
        <v>919</v>
      </c>
      <c r="K153" s="326"/>
    </row>
    <row r="154" ht="15" customHeight="1">
      <c r="B154" s="305"/>
      <c r="C154" s="330" t="s">
        <v>873</v>
      </c>
      <c r="D154" s="282"/>
      <c r="E154" s="282"/>
      <c r="F154" s="331" t="s">
        <v>874</v>
      </c>
      <c r="G154" s="282"/>
      <c r="H154" s="330" t="s">
        <v>908</v>
      </c>
      <c r="I154" s="330" t="s">
        <v>870</v>
      </c>
      <c r="J154" s="330">
        <v>50</v>
      </c>
      <c r="K154" s="326"/>
    </row>
    <row r="155" ht="15" customHeight="1">
      <c r="B155" s="305"/>
      <c r="C155" s="330" t="s">
        <v>876</v>
      </c>
      <c r="D155" s="282"/>
      <c r="E155" s="282"/>
      <c r="F155" s="331" t="s">
        <v>868</v>
      </c>
      <c r="G155" s="282"/>
      <c r="H155" s="330" t="s">
        <v>908</v>
      </c>
      <c r="I155" s="330" t="s">
        <v>878</v>
      </c>
      <c r="J155" s="330"/>
      <c r="K155" s="326"/>
    </row>
    <row r="156" ht="15" customHeight="1">
      <c r="B156" s="305"/>
      <c r="C156" s="330" t="s">
        <v>887</v>
      </c>
      <c r="D156" s="282"/>
      <c r="E156" s="282"/>
      <c r="F156" s="331" t="s">
        <v>874</v>
      </c>
      <c r="G156" s="282"/>
      <c r="H156" s="330" t="s">
        <v>908</v>
      </c>
      <c r="I156" s="330" t="s">
        <v>870</v>
      </c>
      <c r="J156" s="330">
        <v>50</v>
      </c>
      <c r="K156" s="326"/>
    </row>
    <row r="157" ht="15" customHeight="1">
      <c r="B157" s="305"/>
      <c r="C157" s="330" t="s">
        <v>895</v>
      </c>
      <c r="D157" s="282"/>
      <c r="E157" s="282"/>
      <c r="F157" s="331" t="s">
        <v>874</v>
      </c>
      <c r="G157" s="282"/>
      <c r="H157" s="330" t="s">
        <v>908</v>
      </c>
      <c r="I157" s="330" t="s">
        <v>870</v>
      </c>
      <c r="J157" s="330">
        <v>50</v>
      </c>
      <c r="K157" s="326"/>
    </row>
    <row r="158" ht="15" customHeight="1">
      <c r="B158" s="305"/>
      <c r="C158" s="330" t="s">
        <v>893</v>
      </c>
      <c r="D158" s="282"/>
      <c r="E158" s="282"/>
      <c r="F158" s="331" t="s">
        <v>874</v>
      </c>
      <c r="G158" s="282"/>
      <c r="H158" s="330" t="s">
        <v>908</v>
      </c>
      <c r="I158" s="330" t="s">
        <v>870</v>
      </c>
      <c r="J158" s="330">
        <v>50</v>
      </c>
      <c r="K158" s="326"/>
    </row>
    <row r="159" ht="15" customHeight="1">
      <c r="B159" s="305"/>
      <c r="C159" s="330" t="s">
        <v>95</v>
      </c>
      <c r="D159" s="282"/>
      <c r="E159" s="282"/>
      <c r="F159" s="331" t="s">
        <v>868</v>
      </c>
      <c r="G159" s="282"/>
      <c r="H159" s="330" t="s">
        <v>930</v>
      </c>
      <c r="I159" s="330" t="s">
        <v>870</v>
      </c>
      <c r="J159" s="330" t="s">
        <v>931</v>
      </c>
      <c r="K159" s="326"/>
    </row>
    <row r="160" ht="15" customHeight="1">
      <c r="B160" s="305"/>
      <c r="C160" s="330" t="s">
        <v>932</v>
      </c>
      <c r="D160" s="282"/>
      <c r="E160" s="282"/>
      <c r="F160" s="331" t="s">
        <v>868</v>
      </c>
      <c r="G160" s="282"/>
      <c r="H160" s="330" t="s">
        <v>933</v>
      </c>
      <c r="I160" s="330" t="s">
        <v>903</v>
      </c>
      <c r="J160" s="330"/>
      <c r="K160" s="326"/>
    </row>
    <row r="161" ht="15" customHeight="1">
      <c r="B161" s="332"/>
      <c r="C161" s="314"/>
      <c r="D161" s="314"/>
      <c r="E161" s="314"/>
      <c r="F161" s="314"/>
      <c r="G161" s="314"/>
      <c r="H161" s="314"/>
      <c r="I161" s="314"/>
      <c r="J161" s="314"/>
      <c r="K161" s="333"/>
    </row>
    <row r="162" ht="18.75" customHeight="1">
      <c r="B162" s="279"/>
      <c r="C162" s="282"/>
      <c r="D162" s="282"/>
      <c r="E162" s="282"/>
      <c r="F162" s="304"/>
      <c r="G162" s="282"/>
      <c r="H162" s="282"/>
      <c r="I162" s="282"/>
      <c r="J162" s="282"/>
      <c r="K162" s="279"/>
    </row>
    <row r="163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ht="45" customHeight="1">
      <c r="B165" s="272"/>
      <c r="C165" s="273" t="s">
        <v>934</v>
      </c>
      <c r="D165" s="273"/>
      <c r="E165" s="273"/>
      <c r="F165" s="273"/>
      <c r="G165" s="273"/>
      <c r="H165" s="273"/>
      <c r="I165" s="273"/>
      <c r="J165" s="273"/>
      <c r="K165" s="274"/>
    </row>
    <row r="166" ht="17.25" customHeight="1">
      <c r="B166" s="272"/>
      <c r="C166" s="297" t="s">
        <v>862</v>
      </c>
      <c r="D166" s="297"/>
      <c r="E166" s="297"/>
      <c r="F166" s="297" t="s">
        <v>863</v>
      </c>
      <c r="G166" s="334"/>
      <c r="H166" s="335" t="s">
        <v>54</v>
      </c>
      <c r="I166" s="335" t="s">
        <v>57</v>
      </c>
      <c r="J166" s="297" t="s">
        <v>864</v>
      </c>
      <c r="K166" s="274"/>
    </row>
    <row r="167" ht="17.25" customHeight="1">
      <c r="B167" s="275"/>
      <c r="C167" s="299" t="s">
        <v>865</v>
      </c>
      <c r="D167" s="299"/>
      <c r="E167" s="299"/>
      <c r="F167" s="300" t="s">
        <v>866</v>
      </c>
      <c r="G167" s="336"/>
      <c r="H167" s="337"/>
      <c r="I167" s="337"/>
      <c r="J167" s="299" t="s">
        <v>867</v>
      </c>
      <c r="K167" s="277"/>
    </row>
    <row r="168" ht="5.25" customHeight="1">
      <c r="B168" s="305"/>
      <c r="C168" s="302"/>
      <c r="D168" s="302"/>
      <c r="E168" s="302"/>
      <c r="F168" s="302"/>
      <c r="G168" s="303"/>
      <c r="H168" s="302"/>
      <c r="I168" s="302"/>
      <c r="J168" s="302"/>
      <c r="K168" s="326"/>
    </row>
    <row r="169" ht="15" customHeight="1">
      <c r="B169" s="305"/>
      <c r="C169" s="282" t="s">
        <v>871</v>
      </c>
      <c r="D169" s="282"/>
      <c r="E169" s="282"/>
      <c r="F169" s="304" t="s">
        <v>868</v>
      </c>
      <c r="G169" s="282"/>
      <c r="H169" s="282" t="s">
        <v>908</v>
      </c>
      <c r="I169" s="282" t="s">
        <v>870</v>
      </c>
      <c r="J169" s="282">
        <v>120</v>
      </c>
      <c r="K169" s="326"/>
    </row>
    <row r="170" ht="15" customHeight="1">
      <c r="B170" s="305"/>
      <c r="C170" s="282" t="s">
        <v>917</v>
      </c>
      <c r="D170" s="282"/>
      <c r="E170" s="282"/>
      <c r="F170" s="304" t="s">
        <v>868</v>
      </c>
      <c r="G170" s="282"/>
      <c r="H170" s="282" t="s">
        <v>918</v>
      </c>
      <c r="I170" s="282" t="s">
        <v>870</v>
      </c>
      <c r="J170" s="282" t="s">
        <v>919</v>
      </c>
      <c r="K170" s="326"/>
    </row>
    <row r="171" ht="15" customHeight="1">
      <c r="B171" s="305"/>
      <c r="C171" s="282" t="s">
        <v>816</v>
      </c>
      <c r="D171" s="282"/>
      <c r="E171" s="282"/>
      <c r="F171" s="304" t="s">
        <v>868</v>
      </c>
      <c r="G171" s="282"/>
      <c r="H171" s="282" t="s">
        <v>935</v>
      </c>
      <c r="I171" s="282" t="s">
        <v>870</v>
      </c>
      <c r="J171" s="282" t="s">
        <v>919</v>
      </c>
      <c r="K171" s="326"/>
    </row>
    <row r="172" ht="15" customHeight="1">
      <c r="B172" s="305"/>
      <c r="C172" s="282" t="s">
        <v>873</v>
      </c>
      <c r="D172" s="282"/>
      <c r="E172" s="282"/>
      <c r="F172" s="304" t="s">
        <v>874</v>
      </c>
      <c r="G172" s="282"/>
      <c r="H172" s="282" t="s">
        <v>935</v>
      </c>
      <c r="I172" s="282" t="s">
        <v>870</v>
      </c>
      <c r="J172" s="282">
        <v>50</v>
      </c>
      <c r="K172" s="326"/>
    </row>
    <row r="173" ht="15" customHeight="1">
      <c r="B173" s="305"/>
      <c r="C173" s="282" t="s">
        <v>876</v>
      </c>
      <c r="D173" s="282"/>
      <c r="E173" s="282"/>
      <c r="F173" s="304" t="s">
        <v>868</v>
      </c>
      <c r="G173" s="282"/>
      <c r="H173" s="282" t="s">
        <v>935</v>
      </c>
      <c r="I173" s="282" t="s">
        <v>878</v>
      </c>
      <c r="J173" s="282"/>
      <c r="K173" s="326"/>
    </row>
    <row r="174" ht="15" customHeight="1">
      <c r="B174" s="305"/>
      <c r="C174" s="282" t="s">
        <v>887</v>
      </c>
      <c r="D174" s="282"/>
      <c r="E174" s="282"/>
      <c r="F174" s="304" t="s">
        <v>874</v>
      </c>
      <c r="G174" s="282"/>
      <c r="H174" s="282" t="s">
        <v>935</v>
      </c>
      <c r="I174" s="282" t="s">
        <v>870</v>
      </c>
      <c r="J174" s="282">
        <v>50</v>
      </c>
      <c r="K174" s="326"/>
    </row>
    <row r="175" ht="15" customHeight="1">
      <c r="B175" s="305"/>
      <c r="C175" s="282" t="s">
        <v>895</v>
      </c>
      <c r="D175" s="282"/>
      <c r="E175" s="282"/>
      <c r="F175" s="304" t="s">
        <v>874</v>
      </c>
      <c r="G175" s="282"/>
      <c r="H175" s="282" t="s">
        <v>935</v>
      </c>
      <c r="I175" s="282" t="s">
        <v>870</v>
      </c>
      <c r="J175" s="282">
        <v>50</v>
      </c>
      <c r="K175" s="326"/>
    </row>
    <row r="176" ht="15" customHeight="1">
      <c r="B176" s="305"/>
      <c r="C176" s="282" t="s">
        <v>893</v>
      </c>
      <c r="D176" s="282"/>
      <c r="E176" s="282"/>
      <c r="F176" s="304" t="s">
        <v>874</v>
      </c>
      <c r="G176" s="282"/>
      <c r="H176" s="282" t="s">
        <v>935</v>
      </c>
      <c r="I176" s="282" t="s">
        <v>870</v>
      </c>
      <c r="J176" s="282">
        <v>50</v>
      </c>
      <c r="K176" s="326"/>
    </row>
    <row r="177" ht="15" customHeight="1">
      <c r="B177" s="305"/>
      <c r="C177" s="282" t="s">
        <v>106</v>
      </c>
      <c r="D177" s="282"/>
      <c r="E177" s="282"/>
      <c r="F177" s="304" t="s">
        <v>868</v>
      </c>
      <c r="G177" s="282"/>
      <c r="H177" s="282" t="s">
        <v>936</v>
      </c>
      <c r="I177" s="282" t="s">
        <v>937</v>
      </c>
      <c r="J177" s="282"/>
      <c r="K177" s="326"/>
    </row>
    <row r="178" ht="15" customHeight="1">
      <c r="B178" s="305"/>
      <c r="C178" s="282" t="s">
        <v>57</v>
      </c>
      <c r="D178" s="282"/>
      <c r="E178" s="282"/>
      <c r="F178" s="304" t="s">
        <v>868</v>
      </c>
      <c r="G178" s="282"/>
      <c r="H178" s="282" t="s">
        <v>938</v>
      </c>
      <c r="I178" s="282" t="s">
        <v>939</v>
      </c>
      <c r="J178" s="282">
        <v>1</v>
      </c>
      <c r="K178" s="326"/>
    </row>
    <row r="179" ht="15" customHeight="1">
      <c r="B179" s="305"/>
      <c r="C179" s="282" t="s">
        <v>53</v>
      </c>
      <c r="D179" s="282"/>
      <c r="E179" s="282"/>
      <c r="F179" s="304" t="s">
        <v>868</v>
      </c>
      <c r="G179" s="282"/>
      <c r="H179" s="282" t="s">
        <v>940</v>
      </c>
      <c r="I179" s="282" t="s">
        <v>870</v>
      </c>
      <c r="J179" s="282">
        <v>20</v>
      </c>
      <c r="K179" s="326"/>
    </row>
    <row r="180" ht="15" customHeight="1">
      <c r="B180" s="305"/>
      <c r="C180" s="282" t="s">
        <v>54</v>
      </c>
      <c r="D180" s="282"/>
      <c r="E180" s="282"/>
      <c r="F180" s="304" t="s">
        <v>868</v>
      </c>
      <c r="G180" s="282"/>
      <c r="H180" s="282" t="s">
        <v>941</v>
      </c>
      <c r="I180" s="282" t="s">
        <v>870</v>
      </c>
      <c r="J180" s="282">
        <v>255</v>
      </c>
      <c r="K180" s="326"/>
    </row>
    <row r="181" ht="15" customHeight="1">
      <c r="B181" s="305"/>
      <c r="C181" s="282" t="s">
        <v>107</v>
      </c>
      <c r="D181" s="282"/>
      <c r="E181" s="282"/>
      <c r="F181" s="304" t="s">
        <v>868</v>
      </c>
      <c r="G181" s="282"/>
      <c r="H181" s="282" t="s">
        <v>832</v>
      </c>
      <c r="I181" s="282" t="s">
        <v>870</v>
      </c>
      <c r="J181" s="282">
        <v>10</v>
      </c>
      <c r="K181" s="326"/>
    </row>
    <row r="182" ht="15" customHeight="1">
      <c r="B182" s="305"/>
      <c r="C182" s="282" t="s">
        <v>108</v>
      </c>
      <c r="D182" s="282"/>
      <c r="E182" s="282"/>
      <c r="F182" s="304" t="s">
        <v>868</v>
      </c>
      <c r="G182" s="282"/>
      <c r="H182" s="282" t="s">
        <v>942</v>
      </c>
      <c r="I182" s="282" t="s">
        <v>903</v>
      </c>
      <c r="J182" s="282"/>
      <c r="K182" s="326"/>
    </row>
    <row r="183" ht="15" customHeight="1">
      <c r="B183" s="305"/>
      <c r="C183" s="282" t="s">
        <v>943</v>
      </c>
      <c r="D183" s="282"/>
      <c r="E183" s="282"/>
      <c r="F183" s="304" t="s">
        <v>868</v>
      </c>
      <c r="G183" s="282"/>
      <c r="H183" s="282" t="s">
        <v>944</v>
      </c>
      <c r="I183" s="282" t="s">
        <v>903</v>
      </c>
      <c r="J183" s="282"/>
      <c r="K183" s="326"/>
    </row>
    <row r="184" ht="15" customHeight="1">
      <c r="B184" s="305"/>
      <c r="C184" s="282" t="s">
        <v>932</v>
      </c>
      <c r="D184" s="282"/>
      <c r="E184" s="282"/>
      <c r="F184" s="304" t="s">
        <v>868</v>
      </c>
      <c r="G184" s="282"/>
      <c r="H184" s="282" t="s">
        <v>945</v>
      </c>
      <c r="I184" s="282" t="s">
        <v>903</v>
      </c>
      <c r="J184" s="282"/>
      <c r="K184" s="326"/>
    </row>
    <row r="185" ht="15" customHeight="1">
      <c r="B185" s="305"/>
      <c r="C185" s="282" t="s">
        <v>110</v>
      </c>
      <c r="D185" s="282"/>
      <c r="E185" s="282"/>
      <c r="F185" s="304" t="s">
        <v>874</v>
      </c>
      <c r="G185" s="282"/>
      <c r="H185" s="282" t="s">
        <v>946</v>
      </c>
      <c r="I185" s="282" t="s">
        <v>870</v>
      </c>
      <c r="J185" s="282">
        <v>50</v>
      </c>
      <c r="K185" s="326"/>
    </row>
    <row r="186" ht="15" customHeight="1">
      <c r="B186" s="305"/>
      <c r="C186" s="282" t="s">
        <v>947</v>
      </c>
      <c r="D186" s="282"/>
      <c r="E186" s="282"/>
      <c r="F186" s="304" t="s">
        <v>874</v>
      </c>
      <c r="G186" s="282"/>
      <c r="H186" s="282" t="s">
        <v>948</v>
      </c>
      <c r="I186" s="282" t="s">
        <v>949</v>
      </c>
      <c r="J186" s="282"/>
      <c r="K186" s="326"/>
    </row>
    <row r="187" ht="15" customHeight="1">
      <c r="B187" s="305"/>
      <c r="C187" s="282" t="s">
        <v>950</v>
      </c>
      <c r="D187" s="282"/>
      <c r="E187" s="282"/>
      <c r="F187" s="304" t="s">
        <v>874</v>
      </c>
      <c r="G187" s="282"/>
      <c r="H187" s="282" t="s">
        <v>951</v>
      </c>
      <c r="I187" s="282" t="s">
        <v>949</v>
      </c>
      <c r="J187" s="282"/>
      <c r="K187" s="326"/>
    </row>
    <row r="188" ht="15" customHeight="1">
      <c r="B188" s="305"/>
      <c r="C188" s="282" t="s">
        <v>952</v>
      </c>
      <c r="D188" s="282"/>
      <c r="E188" s="282"/>
      <c r="F188" s="304" t="s">
        <v>874</v>
      </c>
      <c r="G188" s="282"/>
      <c r="H188" s="282" t="s">
        <v>953</v>
      </c>
      <c r="I188" s="282" t="s">
        <v>949</v>
      </c>
      <c r="J188" s="282"/>
      <c r="K188" s="326"/>
    </row>
    <row r="189" ht="15" customHeight="1">
      <c r="B189" s="305"/>
      <c r="C189" s="338" t="s">
        <v>954</v>
      </c>
      <c r="D189" s="282"/>
      <c r="E189" s="282"/>
      <c r="F189" s="304" t="s">
        <v>874</v>
      </c>
      <c r="G189" s="282"/>
      <c r="H189" s="282" t="s">
        <v>955</v>
      </c>
      <c r="I189" s="282" t="s">
        <v>956</v>
      </c>
      <c r="J189" s="339" t="s">
        <v>957</v>
      </c>
      <c r="K189" s="326"/>
    </row>
    <row r="190" ht="15" customHeight="1">
      <c r="B190" s="305"/>
      <c r="C190" s="289" t="s">
        <v>42</v>
      </c>
      <c r="D190" s="282"/>
      <c r="E190" s="282"/>
      <c r="F190" s="304" t="s">
        <v>868</v>
      </c>
      <c r="G190" s="282"/>
      <c r="H190" s="279" t="s">
        <v>958</v>
      </c>
      <c r="I190" s="282" t="s">
        <v>959</v>
      </c>
      <c r="J190" s="282"/>
      <c r="K190" s="326"/>
    </row>
    <row r="191" ht="15" customHeight="1">
      <c r="B191" s="305"/>
      <c r="C191" s="289" t="s">
        <v>960</v>
      </c>
      <c r="D191" s="282"/>
      <c r="E191" s="282"/>
      <c r="F191" s="304" t="s">
        <v>868</v>
      </c>
      <c r="G191" s="282"/>
      <c r="H191" s="282" t="s">
        <v>961</v>
      </c>
      <c r="I191" s="282" t="s">
        <v>903</v>
      </c>
      <c r="J191" s="282"/>
      <c r="K191" s="326"/>
    </row>
    <row r="192" ht="15" customHeight="1">
      <c r="B192" s="305"/>
      <c r="C192" s="289" t="s">
        <v>962</v>
      </c>
      <c r="D192" s="282"/>
      <c r="E192" s="282"/>
      <c r="F192" s="304" t="s">
        <v>868</v>
      </c>
      <c r="G192" s="282"/>
      <c r="H192" s="282" t="s">
        <v>963</v>
      </c>
      <c r="I192" s="282" t="s">
        <v>903</v>
      </c>
      <c r="J192" s="282"/>
      <c r="K192" s="326"/>
    </row>
    <row r="193" ht="15" customHeight="1">
      <c r="B193" s="305"/>
      <c r="C193" s="289" t="s">
        <v>964</v>
      </c>
      <c r="D193" s="282"/>
      <c r="E193" s="282"/>
      <c r="F193" s="304" t="s">
        <v>874</v>
      </c>
      <c r="G193" s="282"/>
      <c r="H193" s="282" t="s">
        <v>965</v>
      </c>
      <c r="I193" s="282" t="s">
        <v>903</v>
      </c>
      <c r="J193" s="282"/>
      <c r="K193" s="326"/>
    </row>
    <row r="194" ht="15" customHeight="1">
      <c r="B194" s="332"/>
      <c r="C194" s="340"/>
      <c r="D194" s="314"/>
      <c r="E194" s="314"/>
      <c r="F194" s="314"/>
      <c r="G194" s="314"/>
      <c r="H194" s="314"/>
      <c r="I194" s="314"/>
      <c r="J194" s="314"/>
      <c r="K194" s="333"/>
    </row>
    <row r="195" ht="18.75" customHeight="1">
      <c r="B195" s="279"/>
      <c r="C195" s="282"/>
      <c r="D195" s="282"/>
      <c r="E195" s="282"/>
      <c r="F195" s="304"/>
      <c r="G195" s="282"/>
      <c r="H195" s="282"/>
      <c r="I195" s="282"/>
      <c r="J195" s="282"/>
      <c r="K195" s="279"/>
    </row>
    <row r="196" ht="18.75" customHeight="1">
      <c r="B196" s="279"/>
      <c r="C196" s="282"/>
      <c r="D196" s="282"/>
      <c r="E196" s="282"/>
      <c r="F196" s="304"/>
      <c r="G196" s="282"/>
      <c r="H196" s="282"/>
      <c r="I196" s="282"/>
      <c r="J196" s="282"/>
      <c r="K196" s="279"/>
    </row>
    <row r="197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ht="21">
      <c r="B199" s="272"/>
      <c r="C199" s="273" t="s">
        <v>966</v>
      </c>
      <c r="D199" s="273"/>
      <c r="E199" s="273"/>
      <c r="F199" s="273"/>
      <c r="G199" s="273"/>
      <c r="H199" s="273"/>
      <c r="I199" s="273"/>
      <c r="J199" s="273"/>
      <c r="K199" s="274"/>
    </row>
    <row r="200" ht="25.5" customHeight="1">
      <c r="B200" s="272"/>
      <c r="C200" s="341" t="s">
        <v>967</v>
      </c>
      <c r="D200" s="341"/>
      <c r="E200" s="341"/>
      <c r="F200" s="341" t="s">
        <v>968</v>
      </c>
      <c r="G200" s="342"/>
      <c r="H200" s="341" t="s">
        <v>969</v>
      </c>
      <c r="I200" s="341"/>
      <c r="J200" s="341"/>
      <c r="K200" s="274"/>
    </row>
    <row r="201" ht="5.25" customHeight="1">
      <c r="B201" s="305"/>
      <c r="C201" s="302"/>
      <c r="D201" s="302"/>
      <c r="E201" s="302"/>
      <c r="F201" s="302"/>
      <c r="G201" s="282"/>
      <c r="H201" s="302"/>
      <c r="I201" s="302"/>
      <c r="J201" s="302"/>
      <c r="K201" s="326"/>
    </row>
    <row r="202" ht="15" customHeight="1">
      <c r="B202" s="305"/>
      <c r="C202" s="282" t="s">
        <v>959</v>
      </c>
      <c r="D202" s="282"/>
      <c r="E202" s="282"/>
      <c r="F202" s="304" t="s">
        <v>43</v>
      </c>
      <c r="G202" s="282"/>
      <c r="H202" s="282" t="s">
        <v>970</v>
      </c>
      <c r="I202" s="282"/>
      <c r="J202" s="282"/>
      <c r="K202" s="326"/>
    </row>
    <row r="203" ht="15" customHeight="1">
      <c r="B203" s="305"/>
      <c r="C203" s="311"/>
      <c r="D203" s="282"/>
      <c r="E203" s="282"/>
      <c r="F203" s="304" t="s">
        <v>44</v>
      </c>
      <c r="G203" s="282"/>
      <c r="H203" s="282" t="s">
        <v>971</v>
      </c>
      <c r="I203" s="282"/>
      <c r="J203" s="282"/>
      <c r="K203" s="326"/>
    </row>
    <row r="204" ht="15" customHeight="1">
      <c r="B204" s="305"/>
      <c r="C204" s="311"/>
      <c r="D204" s="282"/>
      <c r="E204" s="282"/>
      <c r="F204" s="304" t="s">
        <v>47</v>
      </c>
      <c r="G204" s="282"/>
      <c r="H204" s="282" t="s">
        <v>972</v>
      </c>
      <c r="I204" s="282"/>
      <c r="J204" s="282"/>
      <c r="K204" s="326"/>
    </row>
    <row r="205" ht="15" customHeight="1">
      <c r="B205" s="305"/>
      <c r="C205" s="282"/>
      <c r="D205" s="282"/>
      <c r="E205" s="282"/>
      <c r="F205" s="304" t="s">
        <v>45</v>
      </c>
      <c r="G205" s="282"/>
      <c r="H205" s="282" t="s">
        <v>973</v>
      </c>
      <c r="I205" s="282"/>
      <c r="J205" s="282"/>
      <c r="K205" s="326"/>
    </row>
    <row r="206" ht="15" customHeight="1">
      <c r="B206" s="305"/>
      <c r="C206" s="282"/>
      <c r="D206" s="282"/>
      <c r="E206" s="282"/>
      <c r="F206" s="304" t="s">
        <v>46</v>
      </c>
      <c r="G206" s="282"/>
      <c r="H206" s="282" t="s">
        <v>974</v>
      </c>
      <c r="I206" s="282"/>
      <c r="J206" s="282"/>
      <c r="K206" s="326"/>
    </row>
    <row r="207" ht="15" customHeight="1">
      <c r="B207" s="305"/>
      <c r="C207" s="282"/>
      <c r="D207" s="282"/>
      <c r="E207" s="282"/>
      <c r="F207" s="304"/>
      <c r="G207" s="282"/>
      <c r="H207" s="282"/>
      <c r="I207" s="282"/>
      <c r="J207" s="282"/>
      <c r="K207" s="326"/>
    </row>
    <row r="208" ht="15" customHeight="1">
      <c r="B208" s="305"/>
      <c r="C208" s="282" t="s">
        <v>915</v>
      </c>
      <c r="D208" s="282"/>
      <c r="E208" s="282"/>
      <c r="F208" s="304" t="s">
        <v>79</v>
      </c>
      <c r="G208" s="282"/>
      <c r="H208" s="282" t="s">
        <v>975</v>
      </c>
      <c r="I208" s="282"/>
      <c r="J208" s="282"/>
      <c r="K208" s="326"/>
    </row>
    <row r="209" ht="15" customHeight="1">
      <c r="B209" s="305"/>
      <c r="C209" s="311"/>
      <c r="D209" s="282"/>
      <c r="E209" s="282"/>
      <c r="F209" s="304" t="s">
        <v>811</v>
      </c>
      <c r="G209" s="282"/>
      <c r="H209" s="282" t="s">
        <v>812</v>
      </c>
      <c r="I209" s="282"/>
      <c r="J209" s="282"/>
      <c r="K209" s="326"/>
    </row>
    <row r="210" ht="15" customHeight="1">
      <c r="B210" s="305"/>
      <c r="C210" s="282"/>
      <c r="D210" s="282"/>
      <c r="E210" s="282"/>
      <c r="F210" s="304" t="s">
        <v>809</v>
      </c>
      <c r="G210" s="282"/>
      <c r="H210" s="282" t="s">
        <v>976</v>
      </c>
      <c r="I210" s="282"/>
      <c r="J210" s="282"/>
      <c r="K210" s="326"/>
    </row>
    <row r="211" ht="15" customHeight="1">
      <c r="B211" s="343"/>
      <c r="C211" s="311"/>
      <c r="D211" s="311"/>
      <c r="E211" s="311"/>
      <c r="F211" s="304" t="s">
        <v>813</v>
      </c>
      <c r="G211" s="289"/>
      <c r="H211" s="330" t="s">
        <v>814</v>
      </c>
      <c r="I211" s="330"/>
      <c r="J211" s="330"/>
      <c r="K211" s="344"/>
    </row>
    <row r="212" ht="15" customHeight="1">
      <c r="B212" s="343"/>
      <c r="C212" s="311"/>
      <c r="D212" s="311"/>
      <c r="E212" s="311"/>
      <c r="F212" s="304" t="s">
        <v>86</v>
      </c>
      <c r="G212" s="289"/>
      <c r="H212" s="330" t="s">
        <v>792</v>
      </c>
      <c r="I212" s="330"/>
      <c r="J212" s="330"/>
      <c r="K212" s="344"/>
    </row>
    <row r="213" ht="15" customHeight="1">
      <c r="B213" s="343"/>
      <c r="C213" s="311"/>
      <c r="D213" s="311"/>
      <c r="E213" s="311"/>
      <c r="F213" s="345"/>
      <c r="G213" s="289"/>
      <c r="H213" s="346"/>
      <c r="I213" s="346"/>
      <c r="J213" s="346"/>
      <c r="K213" s="344"/>
    </row>
    <row r="214" ht="15" customHeight="1">
      <c r="B214" s="343"/>
      <c r="C214" s="282" t="s">
        <v>939</v>
      </c>
      <c r="D214" s="311"/>
      <c r="E214" s="311"/>
      <c r="F214" s="304">
        <v>1</v>
      </c>
      <c r="G214" s="289"/>
      <c r="H214" s="330" t="s">
        <v>977</v>
      </c>
      <c r="I214" s="330"/>
      <c r="J214" s="330"/>
      <c r="K214" s="344"/>
    </row>
    <row r="215" ht="15" customHeight="1">
      <c r="B215" s="343"/>
      <c r="C215" s="311"/>
      <c r="D215" s="311"/>
      <c r="E215" s="311"/>
      <c r="F215" s="304">
        <v>2</v>
      </c>
      <c r="G215" s="289"/>
      <c r="H215" s="330" t="s">
        <v>978</v>
      </c>
      <c r="I215" s="330"/>
      <c r="J215" s="330"/>
      <c r="K215" s="344"/>
    </row>
    <row r="216" ht="15" customHeight="1">
      <c r="B216" s="343"/>
      <c r="C216" s="311"/>
      <c r="D216" s="311"/>
      <c r="E216" s="311"/>
      <c r="F216" s="304">
        <v>3</v>
      </c>
      <c r="G216" s="289"/>
      <c r="H216" s="330" t="s">
        <v>979</v>
      </c>
      <c r="I216" s="330"/>
      <c r="J216" s="330"/>
      <c r="K216" s="344"/>
    </row>
    <row r="217" ht="15" customHeight="1">
      <c r="B217" s="343"/>
      <c r="C217" s="311"/>
      <c r="D217" s="311"/>
      <c r="E217" s="311"/>
      <c r="F217" s="304">
        <v>4</v>
      </c>
      <c r="G217" s="289"/>
      <c r="H217" s="330" t="s">
        <v>980</v>
      </c>
      <c r="I217" s="330"/>
      <c r="J217" s="330"/>
      <c r="K217" s="344"/>
    </row>
    <row r="218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LUCINKANB\lucinka</dc:creator>
  <cp:lastModifiedBy>LUCINKANB\lucinka</cp:lastModifiedBy>
  <dcterms:created xsi:type="dcterms:W3CDTF">2022-01-04T06:54:30Z</dcterms:created>
  <dcterms:modified xsi:type="dcterms:W3CDTF">2022-01-04T06:54:34Z</dcterms:modified>
</cp:coreProperties>
</file>